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vkhodonin.sharepoint.com/sites/vkh.tym/Shared Documents/Vsichni/VK_SDILENE_DOKUMENTY/HODONÍNSKÉ_ZÁVODY/ERGOSHOW/3)_Neděle_ŽÁKOVSKÝ_POHÁR/"/>
    </mc:Choice>
  </mc:AlternateContent>
  <xr:revisionPtr revIDLastSave="331" documentId="8_{6D112FA9-2815-4946-A26E-53DFE2E5D091}" xr6:coauthVersionLast="47" xr6:coauthVersionMax="47" xr10:uidLastSave="{47F77C67-FF12-4CE7-9F99-A5E3410D4452}"/>
  <bookViews>
    <workbookView xWindow="-120" yWindow="-120" windowWidth="29040" windowHeight="15840" xr2:uid="{89625ABE-B290-4C0B-BA78-5D6E4A73C951}"/>
  </bookViews>
  <sheets>
    <sheet name="ELEV" sheetId="9" r:id="rId1"/>
    <sheet name="ŽKYM2014" sheetId="1" r:id="rId2"/>
    <sheet name="ŽKYM2013" sheetId="2" r:id="rId3"/>
    <sheet name="ŽCIM2014" sheetId="3" r:id="rId4"/>
    <sheet name="ŽCIM2013" sheetId="4" r:id="rId5"/>
    <sheet name="ŽKYS2012" sheetId="5" r:id="rId6"/>
    <sheet name="ŽKYS2011" sheetId="6" r:id="rId7"/>
    <sheet name="ŽCIS2012" sheetId="7" r:id="rId8"/>
    <sheet name="ŽCIS2011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9" l="1"/>
  <c r="J14" i="9"/>
  <c r="F14" i="9"/>
  <c r="R4" i="8" l="1"/>
  <c r="R17" i="8" l="1"/>
  <c r="R25" i="8"/>
  <c r="R21" i="8"/>
  <c r="R30" i="8"/>
  <c r="R31" i="8"/>
  <c r="R16" i="8"/>
  <c r="R18" i="8"/>
  <c r="R26" i="8"/>
  <c r="R28" i="8"/>
  <c r="R29" i="8"/>
  <c r="R22" i="8"/>
  <c r="R23" i="8"/>
  <c r="R32" i="8"/>
  <c r="R19" i="8"/>
  <c r="R27" i="8"/>
  <c r="R20" i="8"/>
  <c r="R13" i="8"/>
  <c r="R14" i="8"/>
  <c r="R15" i="8"/>
  <c r="R24" i="8"/>
  <c r="R12" i="8"/>
  <c r="R8" i="8"/>
  <c r="R9" i="8"/>
  <c r="R10" i="8"/>
  <c r="R11" i="8"/>
  <c r="F4" i="6"/>
  <c r="V4" i="5"/>
  <c r="V7" i="5" s="1"/>
  <c r="R4" i="5"/>
  <c r="N4" i="5"/>
  <c r="J4" i="5"/>
  <c r="F4" i="5"/>
  <c r="V4" i="6"/>
  <c r="R4" i="6"/>
  <c r="N4" i="6"/>
  <c r="J4" i="6"/>
  <c r="V4" i="7"/>
  <c r="R4" i="7"/>
  <c r="N4" i="7"/>
  <c r="J4" i="7"/>
  <c r="F4" i="7"/>
  <c r="V4" i="8"/>
  <c r="N4" i="8"/>
  <c r="J4" i="8"/>
  <c r="F4" i="8"/>
  <c r="R4" i="4"/>
  <c r="N4" i="4"/>
  <c r="J4" i="4"/>
  <c r="F4" i="4"/>
  <c r="R4" i="3"/>
  <c r="N4" i="3"/>
  <c r="J4" i="3"/>
  <c r="F4" i="3"/>
  <c r="F4" i="2"/>
  <c r="J4" i="2"/>
  <c r="N4" i="2"/>
  <c r="R4" i="2"/>
  <c r="R4" i="1"/>
  <c r="N4" i="1"/>
  <c r="J4" i="1"/>
  <c r="F4" i="1"/>
  <c r="N5" i="9"/>
  <c r="N7" i="9" s="1"/>
  <c r="J5" i="9"/>
  <c r="J9" i="9" s="1"/>
  <c r="F5" i="9"/>
  <c r="F9" i="9" s="1"/>
  <c r="F9" i="1" l="1"/>
  <c r="F10" i="1"/>
  <c r="F8" i="1"/>
  <c r="F11" i="4"/>
  <c r="F15" i="4"/>
  <c r="F19" i="4"/>
  <c r="F8" i="4"/>
  <c r="F12" i="4"/>
  <c r="F16" i="4"/>
  <c r="F20" i="4"/>
  <c r="F9" i="4"/>
  <c r="F13" i="4"/>
  <c r="F17" i="4"/>
  <c r="F10" i="4"/>
  <c r="F14" i="4"/>
  <c r="F18" i="4"/>
  <c r="G18" i="4" s="1"/>
  <c r="F7" i="6"/>
  <c r="F9" i="6"/>
  <c r="F13" i="6"/>
  <c r="F10" i="6"/>
  <c r="F14" i="6"/>
  <c r="F11" i="6"/>
  <c r="F15" i="6"/>
  <c r="F8" i="6"/>
  <c r="F12" i="6"/>
  <c r="F16" i="6"/>
  <c r="F8" i="2"/>
  <c r="F12" i="2"/>
  <c r="F14" i="2"/>
  <c r="F15" i="2"/>
  <c r="F9" i="2"/>
  <c r="F13" i="2"/>
  <c r="G13" i="2" s="1"/>
  <c r="F10" i="2"/>
  <c r="F11" i="2"/>
  <c r="F7" i="7"/>
  <c r="F9" i="7"/>
  <c r="F13" i="7"/>
  <c r="F17" i="7"/>
  <c r="F21" i="7"/>
  <c r="F25" i="7"/>
  <c r="F10" i="7"/>
  <c r="F14" i="7"/>
  <c r="F18" i="7"/>
  <c r="F22" i="7"/>
  <c r="F26" i="7"/>
  <c r="F11" i="7"/>
  <c r="F15" i="7"/>
  <c r="F19" i="7"/>
  <c r="F23" i="7"/>
  <c r="F8" i="7"/>
  <c r="F12" i="7"/>
  <c r="F16" i="7"/>
  <c r="F20" i="7"/>
  <c r="F24" i="7"/>
  <c r="V7" i="6"/>
  <c r="V9" i="6"/>
  <c r="V13" i="6"/>
  <c r="V10" i="6"/>
  <c r="V14" i="6"/>
  <c r="V11" i="6"/>
  <c r="V15" i="6"/>
  <c r="V8" i="6"/>
  <c r="V12" i="6"/>
  <c r="V16" i="6"/>
  <c r="F13" i="8"/>
  <c r="F17" i="8"/>
  <c r="F21" i="8"/>
  <c r="F25" i="8"/>
  <c r="F29" i="8"/>
  <c r="F15" i="8"/>
  <c r="F19" i="8"/>
  <c r="F23" i="8"/>
  <c r="F27" i="8"/>
  <c r="F31" i="8"/>
  <c r="F16" i="8"/>
  <c r="F24" i="8"/>
  <c r="F28" i="8"/>
  <c r="F14" i="8"/>
  <c r="F18" i="8"/>
  <c r="F22" i="8"/>
  <c r="F26" i="8"/>
  <c r="F30" i="8"/>
  <c r="F20" i="8"/>
  <c r="J7" i="6"/>
  <c r="J11" i="6"/>
  <c r="J15" i="6"/>
  <c r="J8" i="6"/>
  <c r="J12" i="6"/>
  <c r="J16" i="6"/>
  <c r="J9" i="6"/>
  <c r="J13" i="6"/>
  <c r="J10" i="6"/>
  <c r="J14" i="6"/>
  <c r="J8" i="2"/>
  <c r="J12" i="2"/>
  <c r="J15" i="2"/>
  <c r="J9" i="2"/>
  <c r="J13" i="2"/>
  <c r="J10" i="2"/>
  <c r="J14" i="2"/>
  <c r="J11" i="2"/>
  <c r="R7" i="7"/>
  <c r="R9" i="7"/>
  <c r="R17" i="7"/>
  <c r="R25" i="7"/>
  <c r="R10" i="7"/>
  <c r="R18" i="7"/>
  <c r="R26" i="7"/>
  <c r="R11" i="7"/>
  <c r="R19" i="7"/>
  <c r="R12" i="7"/>
  <c r="R20" i="7"/>
  <c r="R13" i="7"/>
  <c r="R21" i="7"/>
  <c r="R14" i="7"/>
  <c r="R22" i="7"/>
  <c r="R15" i="7"/>
  <c r="R23" i="7"/>
  <c r="R8" i="7"/>
  <c r="R16" i="7"/>
  <c r="R24" i="7"/>
  <c r="V15" i="5"/>
  <c r="V10" i="5"/>
  <c r="V12" i="5"/>
  <c r="V14" i="5"/>
  <c r="V8" i="5"/>
  <c r="V16" i="5"/>
  <c r="V13" i="5"/>
  <c r="V9" i="5"/>
  <c r="V17" i="5"/>
  <c r="V11" i="5"/>
  <c r="R7" i="6"/>
  <c r="R15" i="6"/>
  <c r="R12" i="6"/>
  <c r="R8" i="6"/>
  <c r="R16" i="6"/>
  <c r="R9" i="6"/>
  <c r="R10" i="6"/>
  <c r="R11" i="6"/>
  <c r="R13" i="6"/>
  <c r="R14" i="6"/>
  <c r="R8" i="4"/>
  <c r="R16" i="4"/>
  <c r="R11" i="4"/>
  <c r="R20" i="4"/>
  <c r="R9" i="4"/>
  <c r="R17" i="4"/>
  <c r="R10" i="4"/>
  <c r="R18" i="4"/>
  <c r="R19" i="4"/>
  <c r="R12" i="4"/>
  <c r="R13" i="4"/>
  <c r="R14" i="4"/>
  <c r="R15" i="4"/>
  <c r="N13" i="8"/>
  <c r="N21" i="8"/>
  <c r="N29" i="8"/>
  <c r="N25" i="8"/>
  <c r="N14" i="8"/>
  <c r="N22" i="8"/>
  <c r="N30" i="8"/>
  <c r="N26" i="8"/>
  <c r="N27" i="8"/>
  <c r="N28" i="8"/>
  <c r="N15" i="8"/>
  <c r="N23" i="8"/>
  <c r="N31" i="8"/>
  <c r="N18" i="8"/>
  <c r="N19" i="8"/>
  <c r="N20" i="8"/>
  <c r="N16" i="8"/>
  <c r="N24" i="8"/>
  <c r="N32" i="8"/>
  <c r="N17" i="8"/>
  <c r="R7" i="5"/>
  <c r="R11" i="5"/>
  <c r="R12" i="5"/>
  <c r="R13" i="5"/>
  <c r="R14" i="5"/>
  <c r="R15" i="5"/>
  <c r="R8" i="5"/>
  <c r="R16" i="5"/>
  <c r="R9" i="5"/>
  <c r="R17" i="5"/>
  <c r="R10" i="5"/>
  <c r="R12" i="2"/>
  <c r="R14" i="2"/>
  <c r="R15" i="2"/>
  <c r="R8" i="2"/>
  <c r="R9" i="2"/>
  <c r="R10" i="2"/>
  <c r="R11" i="2"/>
  <c r="R13" i="2"/>
  <c r="R8" i="1"/>
  <c r="R9" i="1"/>
  <c r="R10" i="1"/>
  <c r="N13" i="6"/>
  <c r="N16" i="6"/>
  <c r="N12" i="6"/>
  <c r="N14" i="6"/>
  <c r="N15" i="6"/>
  <c r="N8" i="6"/>
  <c r="N9" i="6"/>
  <c r="N10" i="6"/>
  <c r="N11" i="6"/>
  <c r="N7" i="6"/>
  <c r="N7" i="7"/>
  <c r="N15" i="7"/>
  <c r="N23" i="7"/>
  <c r="N9" i="7"/>
  <c r="N25" i="7"/>
  <c r="N10" i="7"/>
  <c r="N26" i="7"/>
  <c r="N11" i="7"/>
  <c r="N12" i="7"/>
  <c r="N21" i="7"/>
  <c r="N22" i="7"/>
  <c r="N8" i="7"/>
  <c r="N16" i="7"/>
  <c r="N24" i="7"/>
  <c r="N17" i="7"/>
  <c r="N18" i="7"/>
  <c r="N19" i="7"/>
  <c r="N20" i="7"/>
  <c r="N13" i="7"/>
  <c r="N14" i="7"/>
  <c r="J18" i="8"/>
  <c r="J26" i="8"/>
  <c r="J21" i="8"/>
  <c r="J14" i="8"/>
  <c r="J30" i="8"/>
  <c r="J23" i="8"/>
  <c r="J16" i="8"/>
  <c r="J24" i="8"/>
  <c r="J17" i="8"/>
  <c r="J19" i="8"/>
  <c r="J27" i="8"/>
  <c r="J20" i="8"/>
  <c r="J28" i="8"/>
  <c r="J13" i="8"/>
  <c r="J29" i="8"/>
  <c r="J22" i="8"/>
  <c r="J15" i="8"/>
  <c r="J31" i="8"/>
  <c r="J32" i="8"/>
  <c r="J25" i="8"/>
  <c r="V13" i="8"/>
  <c r="V21" i="8"/>
  <c r="V29" i="8"/>
  <c r="V16" i="8"/>
  <c r="V25" i="8"/>
  <c r="V19" i="8"/>
  <c r="V14" i="8"/>
  <c r="V22" i="8"/>
  <c r="V30" i="8"/>
  <c r="V32" i="8"/>
  <c r="V26" i="8"/>
  <c r="V28" i="8"/>
  <c r="V15" i="8"/>
  <c r="V23" i="8"/>
  <c r="V31" i="8"/>
  <c r="V24" i="8"/>
  <c r="V17" i="8"/>
  <c r="V18" i="8"/>
  <c r="V27" i="8"/>
  <c r="V20" i="8"/>
  <c r="V7" i="7"/>
  <c r="V12" i="7"/>
  <c r="V20" i="7"/>
  <c r="V21" i="7"/>
  <c r="V14" i="7"/>
  <c r="V15" i="7"/>
  <c r="V16" i="7"/>
  <c r="V17" i="7"/>
  <c r="V10" i="7"/>
  <c r="V26" i="7"/>
  <c r="V11" i="7"/>
  <c r="V13" i="7"/>
  <c r="V22" i="7"/>
  <c r="V23" i="7"/>
  <c r="V8" i="7"/>
  <c r="V24" i="7"/>
  <c r="V9" i="7"/>
  <c r="V25" i="7"/>
  <c r="V18" i="7"/>
  <c r="V19" i="7"/>
  <c r="N14" i="5"/>
  <c r="N8" i="5"/>
  <c r="N9" i="5"/>
  <c r="N15" i="5"/>
  <c r="N16" i="5"/>
  <c r="N17" i="5"/>
  <c r="N10" i="5"/>
  <c r="N11" i="5"/>
  <c r="N12" i="5"/>
  <c r="N13" i="5"/>
  <c r="N7" i="5"/>
  <c r="J7" i="7"/>
  <c r="J12" i="7"/>
  <c r="J20" i="7"/>
  <c r="J22" i="7"/>
  <c r="J15" i="7"/>
  <c r="J23" i="7"/>
  <c r="J8" i="7"/>
  <c r="J16" i="7"/>
  <c r="J24" i="7"/>
  <c r="J9" i="7"/>
  <c r="J25" i="7"/>
  <c r="J26" i="7"/>
  <c r="J19" i="7"/>
  <c r="J13" i="7"/>
  <c r="J21" i="7"/>
  <c r="J14" i="7"/>
  <c r="J17" i="7"/>
  <c r="J10" i="7"/>
  <c r="J18" i="7"/>
  <c r="J11" i="7"/>
  <c r="N7" i="8"/>
  <c r="N11" i="8"/>
  <c r="N8" i="8"/>
  <c r="N12" i="8"/>
  <c r="N9" i="8"/>
  <c r="N10" i="8"/>
  <c r="V8" i="8"/>
  <c r="V9" i="8"/>
  <c r="V10" i="8"/>
  <c r="V11" i="8"/>
  <c r="V12" i="8"/>
  <c r="J9" i="8"/>
  <c r="J10" i="8"/>
  <c r="J11" i="8"/>
  <c r="J12" i="8"/>
  <c r="J8" i="8"/>
  <c r="F7" i="8"/>
  <c r="F12" i="8"/>
  <c r="F8" i="8"/>
  <c r="F9" i="8"/>
  <c r="F10" i="8"/>
  <c r="F11" i="8"/>
  <c r="N7" i="4"/>
  <c r="N11" i="4"/>
  <c r="N19" i="4"/>
  <c r="N15" i="4"/>
  <c r="N16" i="4"/>
  <c r="N9" i="4"/>
  <c r="N17" i="4"/>
  <c r="N10" i="4"/>
  <c r="N18" i="4"/>
  <c r="N12" i="4"/>
  <c r="N20" i="4"/>
  <c r="N13" i="4"/>
  <c r="N14" i="4"/>
  <c r="N8" i="4"/>
  <c r="J7" i="5"/>
  <c r="J12" i="5"/>
  <c r="J13" i="5"/>
  <c r="J14" i="5"/>
  <c r="J15" i="5"/>
  <c r="J8" i="5"/>
  <c r="J16" i="5"/>
  <c r="J9" i="5"/>
  <c r="J17" i="5"/>
  <c r="J10" i="5"/>
  <c r="J11" i="5"/>
  <c r="N8" i="2"/>
  <c r="N9" i="2"/>
  <c r="N10" i="2"/>
  <c r="N11" i="2"/>
  <c r="N12" i="2"/>
  <c r="N13" i="2"/>
  <c r="N14" i="2"/>
  <c r="N15" i="2"/>
  <c r="J13" i="4"/>
  <c r="J15" i="4"/>
  <c r="J8" i="4"/>
  <c r="J17" i="4"/>
  <c r="J10" i="4"/>
  <c r="J19" i="4"/>
  <c r="J12" i="4"/>
  <c r="J14" i="4"/>
  <c r="J16" i="4"/>
  <c r="J9" i="4"/>
  <c r="J18" i="4"/>
  <c r="J11" i="4"/>
  <c r="J20" i="4"/>
  <c r="N8" i="1"/>
  <c r="N10" i="1"/>
  <c r="N9" i="1"/>
  <c r="F7" i="5"/>
  <c r="F10" i="5"/>
  <c r="F11" i="5"/>
  <c r="F12" i="5"/>
  <c r="F13" i="5"/>
  <c r="F14" i="5"/>
  <c r="F15" i="5"/>
  <c r="F8" i="5"/>
  <c r="F16" i="5"/>
  <c r="F9" i="5"/>
  <c r="F17" i="5"/>
  <c r="J10" i="3"/>
  <c r="J18" i="3"/>
  <c r="J12" i="3"/>
  <c r="J14" i="3"/>
  <c r="J8" i="3"/>
  <c r="J9" i="3"/>
  <c r="J11" i="3"/>
  <c r="J13" i="3"/>
  <c r="J15" i="3"/>
  <c r="J16" i="3"/>
  <c r="J17" i="3"/>
  <c r="N7" i="3"/>
  <c r="N8" i="3"/>
  <c r="N16" i="3"/>
  <c r="N18" i="3"/>
  <c r="N13" i="3"/>
  <c r="N9" i="3"/>
  <c r="N17" i="3"/>
  <c r="N10" i="3"/>
  <c r="N11" i="3"/>
  <c r="N12" i="3"/>
  <c r="N14" i="3"/>
  <c r="N15" i="3"/>
  <c r="R14" i="3"/>
  <c r="R8" i="3"/>
  <c r="R9" i="3"/>
  <c r="R10" i="3"/>
  <c r="R11" i="3"/>
  <c r="R12" i="3"/>
  <c r="R13" i="3"/>
  <c r="R15" i="3"/>
  <c r="R16" i="3"/>
  <c r="R17" i="3"/>
  <c r="R18" i="3"/>
  <c r="J8" i="1"/>
  <c r="J10" i="1"/>
  <c r="J9" i="1"/>
  <c r="F8" i="3"/>
  <c r="F15" i="3"/>
  <c r="F9" i="3"/>
  <c r="F16" i="3"/>
  <c r="F10" i="3"/>
  <c r="F17" i="3"/>
  <c r="F11" i="3"/>
  <c r="F18" i="3"/>
  <c r="F12" i="3"/>
  <c r="F13" i="3"/>
  <c r="F14" i="3"/>
  <c r="F16" i="9"/>
  <c r="V7" i="8"/>
  <c r="J7" i="8"/>
  <c r="R7" i="8"/>
  <c r="S20" i="8" s="1"/>
  <c r="N7" i="2"/>
  <c r="O7" i="2" s="1"/>
  <c r="F7" i="4"/>
  <c r="J7" i="4"/>
  <c r="R7" i="4"/>
  <c r="F7" i="3"/>
  <c r="J7" i="3"/>
  <c r="R7" i="3"/>
  <c r="F7" i="2"/>
  <c r="J7" i="2"/>
  <c r="K7" i="2" s="1"/>
  <c r="R7" i="2"/>
  <c r="N7" i="1"/>
  <c r="F7" i="1"/>
  <c r="G7" i="1" s="1"/>
  <c r="J7" i="1"/>
  <c r="K7" i="1" s="1"/>
  <c r="R7" i="1"/>
  <c r="N6" i="9"/>
  <c r="N8" i="9"/>
  <c r="N15" i="9"/>
  <c r="N9" i="9"/>
  <c r="N16" i="9"/>
  <c r="J16" i="9"/>
  <c r="J7" i="9"/>
  <c r="J15" i="9"/>
  <c r="J6" i="9"/>
  <c r="J8" i="9"/>
  <c r="F7" i="9"/>
  <c r="F6" i="9"/>
  <c r="F8" i="9"/>
  <c r="G16" i="7" l="1"/>
  <c r="G22" i="7"/>
  <c r="Y7" i="7"/>
  <c r="O10" i="6"/>
  <c r="Y7" i="6"/>
  <c r="K10" i="6"/>
  <c r="W16" i="6"/>
  <c r="G7" i="6"/>
  <c r="K14" i="2"/>
  <c r="G9" i="7"/>
  <c r="G12" i="2"/>
  <c r="Y10" i="6"/>
  <c r="G10" i="6"/>
  <c r="G13" i="4"/>
  <c r="G11" i="4"/>
  <c r="G7" i="2"/>
  <c r="G7" i="7"/>
  <c r="G12" i="8"/>
  <c r="K12" i="2"/>
  <c r="K8" i="6"/>
  <c r="G18" i="8"/>
  <c r="G19" i="8"/>
  <c r="W12" i="6"/>
  <c r="W7" i="6"/>
  <c r="G15" i="7"/>
  <c r="G18" i="7"/>
  <c r="G9" i="2"/>
  <c r="G8" i="2"/>
  <c r="Y15" i="6"/>
  <c r="G15" i="6"/>
  <c r="Y13" i="6"/>
  <c r="G13" i="6"/>
  <c r="G14" i="4"/>
  <c r="G8" i="4"/>
  <c r="G8" i="1"/>
  <c r="O7" i="1"/>
  <c r="K7" i="4"/>
  <c r="G32" i="8"/>
  <c r="O9" i="8"/>
  <c r="K13" i="2"/>
  <c r="K8" i="2"/>
  <c r="K9" i="6"/>
  <c r="K15" i="6"/>
  <c r="G30" i="8"/>
  <c r="G14" i="8"/>
  <c r="G31" i="8"/>
  <c r="G15" i="8"/>
  <c r="G21" i="8"/>
  <c r="G17" i="8"/>
  <c r="W8" i="6"/>
  <c r="W10" i="6"/>
  <c r="G24" i="7"/>
  <c r="G8" i="7"/>
  <c r="G11" i="7"/>
  <c r="G14" i="7"/>
  <c r="G17" i="7"/>
  <c r="G11" i="2"/>
  <c r="G15" i="2"/>
  <c r="Y16" i="6"/>
  <c r="G16" i="6"/>
  <c r="Y11" i="6"/>
  <c r="G11" i="6"/>
  <c r="Y9" i="6"/>
  <c r="G9" i="6"/>
  <c r="G10" i="4"/>
  <c r="G20" i="4"/>
  <c r="G19" i="4"/>
  <c r="G10" i="1"/>
  <c r="K15" i="2"/>
  <c r="K12" i="6"/>
  <c r="K7" i="6"/>
  <c r="G22" i="8"/>
  <c r="G24" i="8"/>
  <c r="G23" i="8"/>
  <c r="G25" i="8"/>
  <c r="W11" i="6"/>
  <c r="W9" i="6"/>
  <c r="G19" i="7"/>
  <c r="G25" i="7"/>
  <c r="Y8" i="6"/>
  <c r="G8" i="6"/>
  <c r="G12" i="4"/>
  <c r="W11" i="5"/>
  <c r="K10" i="2"/>
  <c r="K13" i="6"/>
  <c r="G20" i="8"/>
  <c r="G16" i="8"/>
  <c r="W14" i="6"/>
  <c r="G12" i="7"/>
  <c r="G21" i="7"/>
  <c r="G9" i="4"/>
  <c r="G7" i="4"/>
  <c r="W16" i="7"/>
  <c r="W27" i="8"/>
  <c r="W26" i="8"/>
  <c r="W29" i="8"/>
  <c r="Y29" i="8"/>
  <c r="O26" i="7"/>
  <c r="S15" i="7"/>
  <c r="K11" i="2"/>
  <c r="K9" i="2"/>
  <c r="K14" i="6"/>
  <c r="K16" i="6"/>
  <c r="K11" i="6"/>
  <c r="G26" i="8"/>
  <c r="G28" i="8"/>
  <c r="G27" i="8"/>
  <c r="G29" i="8"/>
  <c r="G13" i="8"/>
  <c r="W15" i="6"/>
  <c r="W13" i="6"/>
  <c r="G20" i="7"/>
  <c r="G23" i="7"/>
  <c r="G26" i="7"/>
  <c r="G10" i="7"/>
  <c r="G13" i="7"/>
  <c r="G10" i="2"/>
  <c r="G14" i="2"/>
  <c r="Y12" i="6"/>
  <c r="G12" i="6"/>
  <c r="Y14" i="6"/>
  <c r="G14" i="6"/>
  <c r="G17" i="4"/>
  <c r="G16" i="4"/>
  <c r="G15" i="4"/>
  <c r="G9" i="1"/>
  <c r="W14" i="5"/>
  <c r="W16" i="5"/>
  <c r="W9" i="5"/>
  <c r="W15" i="5"/>
  <c r="W17" i="5"/>
  <c r="W13" i="5"/>
  <c r="W10" i="5"/>
  <c r="W8" i="5"/>
  <c r="W12" i="5"/>
  <c r="W18" i="8"/>
  <c r="W13" i="8"/>
  <c r="W31" i="8"/>
  <c r="W14" i="8"/>
  <c r="W32" i="8"/>
  <c r="W30" i="8"/>
  <c r="W23" i="8"/>
  <c r="W19" i="8"/>
  <c r="W15" i="8"/>
  <c r="W25" i="8"/>
  <c r="W20" i="8"/>
  <c r="W28" i="8"/>
  <c r="W16" i="8"/>
  <c r="W21" i="8"/>
  <c r="W17" i="8"/>
  <c r="W24" i="8"/>
  <c r="W22" i="8"/>
  <c r="W14" i="7"/>
  <c r="W24" i="7"/>
  <c r="S16" i="8"/>
  <c r="S30" i="8"/>
  <c r="S18" i="8"/>
  <c r="S24" i="8"/>
  <c r="S25" i="8"/>
  <c r="S32" i="8"/>
  <c r="S12" i="8"/>
  <c r="S28" i="8"/>
  <c r="S14" i="8"/>
  <c r="S19" i="8"/>
  <c r="S13" i="8"/>
  <c r="S21" i="8"/>
  <c r="S27" i="8"/>
  <c r="S23" i="8"/>
  <c r="S22" i="8"/>
  <c r="S26" i="8"/>
  <c r="S17" i="8"/>
  <c r="S29" i="8"/>
  <c r="S31" i="8"/>
  <c r="S15" i="8"/>
  <c r="S7" i="4"/>
  <c r="S11" i="7"/>
  <c r="S22" i="7"/>
  <c r="S26" i="7"/>
  <c r="S14" i="7"/>
  <c r="S18" i="7"/>
  <c r="S21" i="7"/>
  <c r="S10" i="7"/>
  <c r="S24" i="7"/>
  <c r="S13" i="7"/>
  <c r="S25" i="7"/>
  <c r="S16" i="7"/>
  <c r="S20" i="7"/>
  <c r="S17" i="7"/>
  <c r="S8" i="7"/>
  <c r="S12" i="7"/>
  <c r="S9" i="7"/>
  <c r="S23" i="7"/>
  <c r="S19" i="7"/>
  <c r="S7" i="7"/>
  <c r="Y7" i="5"/>
  <c r="O11" i="5"/>
  <c r="O17" i="5"/>
  <c r="K9" i="5"/>
  <c r="W7" i="5"/>
  <c r="S11" i="6"/>
  <c r="S10" i="6"/>
  <c r="S9" i="6"/>
  <c r="S16" i="6"/>
  <c r="S8" i="6"/>
  <c r="S12" i="6"/>
  <c r="S14" i="6"/>
  <c r="S15" i="6"/>
  <c r="S13" i="6"/>
  <c r="S7" i="6"/>
  <c r="S18" i="4"/>
  <c r="S17" i="4"/>
  <c r="S9" i="4"/>
  <c r="S20" i="4"/>
  <c r="S11" i="4"/>
  <c r="S12" i="4"/>
  <c r="S16" i="4"/>
  <c r="S10" i="4"/>
  <c r="S15" i="4"/>
  <c r="S14" i="4"/>
  <c r="S13" i="4"/>
  <c r="S19" i="4"/>
  <c r="S8" i="4"/>
  <c r="S16" i="3"/>
  <c r="S16" i="5"/>
  <c r="O31" i="8"/>
  <c r="O30" i="8"/>
  <c r="O29" i="8"/>
  <c r="O28" i="8"/>
  <c r="O26" i="8"/>
  <c r="O27" i="8"/>
  <c r="O25" i="8"/>
  <c r="O24" i="8"/>
  <c r="O23" i="8"/>
  <c r="O22" i="8"/>
  <c r="O20" i="8"/>
  <c r="O21" i="8"/>
  <c r="O19" i="8"/>
  <c r="O18" i="8"/>
  <c r="O17" i="8"/>
  <c r="O16" i="8"/>
  <c r="O15" i="8"/>
  <c r="O14" i="8"/>
  <c r="O13" i="8"/>
  <c r="O32" i="8"/>
  <c r="O12" i="8"/>
  <c r="O11" i="8"/>
  <c r="O10" i="8"/>
  <c r="O8" i="8"/>
  <c r="Y15" i="8"/>
  <c r="Y30" i="8"/>
  <c r="S13" i="2"/>
  <c r="S8" i="5"/>
  <c r="S15" i="5"/>
  <c r="S14" i="5"/>
  <c r="S13" i="5"/>
  <c r="S10" i="5"/>
  <c r="S12" i="5"/>
  <c r="S17" i="5"/>
  <c r="S11" i="5"/>
  <c r="S9" i="5"/>
  <c r="S7" i="5"/>
  <c r="S11" i="2"/>
  <c r="S9" i="2"/>
  <c r="S7" i="2"/>
  <c r="S14" i="2"/>
  <c r="S10" i="2"/>
  <c r="S8" i="2"/>
  <c r="S15" i="2"/>
  <c r="S12" i="2"/>
  <c r="S9" i="1"/>
  <c r="S10" i="1"/>
  <c r="S8" i="1"/>
  <c r="O16" i="6"/>
  <c r="O15" i="6"/>
  <c r="O14" i="6"/>
  <c r="O13" i="6"/>
  <c r="O12" i="6"/>
  <c r="O11" i="6"/>
  <c r="O9" i="6"/>
  <c r="O8" i="6"/>
  <c r="O7" i="6"/>
  <c r="O25" i="7"/>
  <c r="O24" i="7"/>
  <c r="O23" i="7"/>
  <c r="O21" i="7"/>
  <c r="O22" i="7"/>
  <c r="O18" i="7"/>
  <c r="O20" i="7"/>
  <c r="O19" i="7"/>
  <c r="O11" i="7"/>
  <c r="O17" i="7"/>
  <c r="O16" i="7"/>
  <c r="O15" i="7"/>
  <c r="O14" i="7"/>
  <c r="O13" i="7"/>
  <c r="O12" i="7"/>
  <c r="O10" i="7"/>
  <c r="O8" i="7"/>
  <c r="O9" i="7"/>
  <c r="O7" i="7"/>
  <c r="Y22" i="8"/>
  <c r="K22" i="8"/>
  <c r="Y14" i="8"/>
  <c r="K14" i="8"/>
  <c r="Y32" i="8"/>
  <c r="K32" i="8"/>
  <c r="K27" i="8"/>
  <c r="Y27" i="8"/>
  <c r="Y31" i="8"/>
  <c r="K31" i="8"/>
  <c r="K30" i="8"/>
  <c r="Y19" i="8"/>
  <c r="K19" i="8"/>
  <c r="K26" i="8"/>
  <c r="Y26" i="8"/>
  <c r="K24" i="8"/>
  <c r="Y24" i="8"/>
  <c r="K12" i="8"/>
  <c r="Y16" i="8"/>
  <c r="K16" i="8"/>
  <c r="Y13" i="8"/>
  <c r="K13" i="8"/>
  <c r="Y23" i="8"/>
  <c r="K23" i="8"/>
  <c r="K28" i="8"/>
  <c r="Y28" i="8"/>
  <c r="K25" i="8"/>
  <c r="Y25" i="8"/>
  <c r="K15" i="8"/>
  <c r="Y20" i="8"/>
  <c r="K20" i="8"/>
  <c r="Y21" i="8"/>
  <c r="K21" i="8"/>
  <c r="K17" i="8"/>
  <c r="Y17" i="8"/>
  <c r="K29" i="8"/>
  <c r="Y18" i="8"/>
  <c r="K18" i="8"/>
  <c r="W12" i="8"/>
  <c r="W7" i="8"/>
  <c r="W9" i="8"/>
  <c r="W8" i="8"/>
  <c r="W10" i="8"/>
  <c r="W11" i="8"/>
  <c r="W26" i="7"/>
  <c r="W19" i="7"/>
  <c r="W22" i="7"/>
  <c r="W25" i="7"/>
  <c r="W13" i="7"/>
  <c r="W15" i="7"/>
  <c r="W18" i="7"/>
  <c r="W12" i="7"/>
  <c r="W21" i="7"/>
  <c r="W20" i="7"/>
  <c r="W11" i="7"/>
  <c r="W23" i="7"/>
  <c r="W9" i="7"/>
  <c r="W17" i="7"/>
  <c r="W8" i="7"/>
  <c r="W10" i="7"/>
  <c r="W7" i="7"/>
  <c r="O16" i="5"/>
  <c r="O15" i="5"/>
  <c r="O14" i="5"/>
  <c r="O13" i="5"/>
  <c r="O12" i="5"/>
  <c r="O10" i="5"/>
  <c r="O9" i="5"/>
  <c r="O8" i="5"/>
  <c r="O7" i="5"/>
  <c r="Y14" i="7"/>
  <c r="K14" i="7"/>
  <c r="Y16" i="7"/>
  <c r="K16" i="7"/>
  <c r="K21" i="7"/>
  <c r="Y21" i="7"/>
  <c r="K23" i="7"/>
  <c r="Y23" i="7"/>
  <c r="K15" i="7"/>
  <c r="Y15" i="7"/>
  <c r="K11" i="7"/>
  <c r="Y11" i="7"/>
  <c r="K22" i="7"/>
  <c r="Y22" i="7"/>
  <c r="K18" i="7"/>
  <c r="Y18" i="7"/>
  <c r="K25" i="7"/>
  <c r="Y25" i="7"/>
  <c r="Y20" i="7"/>
  <c r="K20" i="7"/>
  <c r="K10" i="7"/>
  <c r="Y10" i="7"/>
  <c r="Y9" i="7"/>
  <c r="K9" i="7"/>
  <c r="Y12" i="7"/>
  <c r="K12" i="7"/>
  <c r="Y8" i="7"/>
  <c r="K8" i="7"/>
  <c r="Y13" i="7"/>
  <c r="K13" i="7"/>
  <c r="K19" i="7"/>
  <c r="Y19" i="7"/>
  <c r="K26" i="7"/>
  <c r="Y26" i="7"/>
  <c r="K17" i="7"/>
  <c r="Y17" i="7"/>
  <c r="Y24" i="7"/>
  <c r="K24" i="7"/>
  <c r="K7" i="7"/>
  <c r="S8" i="8"/>
  <c r="S9" i="8"/>
  <c r="S11" i="8"/>
  <c r="K9" i="8"/>
  <c r="S10" i="8"/>
  <c r="K8" i="8"/>
  <c r="K11" i="8"/>
  <c r="K10" i="8"/>
  <c r="Y9" i="8"/>
  <c r="G9" i="8"/>
  <c r="Y10" i="8"/>
  <c r="G10" i="8"/>
  <c r="Y8" i="8"/>
  <c r="G8" i="8"/>
  <c r="Y12" i="8"/>
  <c r="Y11" i="8"/>
  <c r="G11" i="8"/>
  <c r="O14" i="4"/>
  <c r="O16" i="4"/>
  <c r="O15" i="4"/>
  <c r="O7" i="4"/>
  <c r="O10" i="4"/>
  <c r="O18" i="4"/>
  <c r="O17" i="4"/>
  <c r="O20" i="4"/>
  <c r="O8" i="4"/>
  <c r="O9" i="4"/>
  <c r="O13" i="4"/>
  <c r="O19" i="4"/>
  <c r="O12" i="4"/>
  <c r="O11" i="4"/>
  <c r="K13" i="3"/>
  <c r="O13" i="3"/>
  <c r="K16" i="5"/>
  <c r="K8" i="5"/>
  <c r="K14" i="5"/>
  <c r="K13" i="5"/>
  <c r="K10" i="5"/>
  <c r="K12" i="5"/>
  <c r="K15" i="5"/>
  <c r="K11" i="5"/>
  <c r="K17" i="5"/>
  <c r="K7" i="5"/>
  <c r="U13" i="2"/>
  <c r="O13" i="2"/>
  <c r="U12" i="2"/>
  <c r="O12" i="2"/>
  <c r="U10" i="2"/>
  <c r="O10" i="2"/>
  <c r="O9" i="2"/>
  <c r="U9" i="2"/>
  <c r="U15" i="2"/>
  <c r="O15" i="2"/>
  <c r="U14" i="2"/>
  <c r="O14" i="2"/>
  <c r="U11" i="2"/>
  <c r="O11" i="2"/>
  <c r="U8" i="2"/>
  <c r="O8" i="2"/>
  <c r="U14" i="4"/>
  <c r="K14" i="4"/>
  <c r="U19" i="4"/>
  <c r="K19" i="4"/>
  <c r="K10" i="4"/>
  <c r="U10" i="4"/>
  <c r="U17" i="4"/>
  <c r="K17" i="4"/>
  <c r="K8" i="4"/>
  <c r="U8" i="4"/>
  <c r="K9" i="4"/>
  <c r="U9" i="4"/>
  <c r="U15" i="4"/>
  <c r="K15" i="4"/>
  <c r="U12" i="4"/>
  <c r="K12" i="4"/>
  <c r="K20" i="4"/>
  <c r="U20" i="4"/>
  <c r="U11" i="4"/>
  <c r="K11" i="4"/>
  <c r="K18" i="4"/>
  <c r="U18" i="4"/>
  <c r="U16" i="4"/>
  <c r="K16" i="4"/>
  <c r="U13" i="4"/>
  <c r="K13" i="4"/>
  <c r="O9" i="1"/>
  <c r="O10" i="1"/>
  <c r="O8" i="1"/>
  <c r="Y8" i="5"/>
  <c r="G8" i="5"/>
  <c r="Y14" i="5"/>
  <c r="G14" i="5"/>
  <c r="G12" i="5"/>
  <c r="Y12" i="5"/>
  <c r="Y11" i="5"/>
  <c r="G11" i="5"/>
  <c r="G7" i="5"/>
  <c r="Y9" i="5"/>
  <c r="G9" i="5"/>
  <c r="Y10" i="5"/>
  <c r="G10" i="5"/>
  <c r="Y15" i="5"/>
  <c r="G15" i="5"/>
  <c r="G13" i="5"/>
  <c r="Y13" i="5"/>
  <c r="Y17" i="5"/>
  <c r="G17" i="5"/>
  <c r="Y16" i="5"/>
  <c r="G16" i="5"/>
  <c r="S14" i="3"/>
  <c r="O15" i="3"/>
  <c r="K11" i="3"/>
  <c r="S13" i="3"/>
  <c r="K9" i="3"/>
  <c r="S12" i="3"/>
  <c r="O8" i="3"/>
  <c r="O11" i="3"/>
  <c r="S10" i="3"/>
  <c r="K12" i="3"/>
  <c r="S18" i="3"/>
  <c r="S9" i="3"/>
  <c r="O17" i="3"/>
  <c r="K16" i="3"/>
  <c r="K18" i="3"/>
  <c r="S15" i="3"/>
  <c r="O18" i="3"/>
  <c r="O14" i="3"/>
  <c r="O16" i="3"/>
  <c r="O12" i="3"/>
  <c r="K8" i="3"/>
  <c r="S11" i="3"/>
  <c r="K14" i="3"/>
  <c r="O10" i="3"/>
  <c r="K17" i="3"/>
  <c r="S17" i="3"/>
  <c r="S8" i="3"/>
  <c r="O9" i="3"/>
  <c r="K15" i="3"/>
  <c r="K10" i="3"/>
  <c r="K9" i="1"/>
  <c r="U9" i="1"/>
  <c r="U10" i="1"/>
  <c r="K10" i="1"/>
  <c r="K8" i="1"/>
  <c r="U8" i="1"/>
  <c r="U17" i="3"/>
  <c r="G17" i="3"/>
  <c r="U10" i="3"/>
  <c r="G10" i="3"/>
  <c r="U14" i="3"/>
  <c r="G14" i="3"/>
  <c r="U15" i="3"/>
  <c r="G15" i="3"/>
  <c r="U8" i="3"/>
  <c r="G8" i="3"/>
  <c r="G18" i="3"/>
  <c r="U18" i="3"/>
  <c r="U16" i="3"/>
  <c r="G16" i="3"/>
  <c r="U9" i="3"/>
  <c r="G9" i="3"/>
  <c r="G13" i="3"/>
  <c r="U13" i="3"/>
  <c r="G12" i="3"/>
  <c r="U12" i="3"/>
  <c r="U11" i="3"/>
  <c r="G11" i="3"/>
  <c r="S7" i="8"/>
  <c r="K7" i="8"/>
  <c r="G7" i="8"/>
  <c r="K7" i="3"/>
  <c r="G7" i="3"/>
  <c r="O7" i="3"/>
  <c r="S7" i="3"/>
  <c r="U7" i="4"/>
  <c r="U7" i="3"/>
  <c r="U7" i="2"/>
  <c r="S7" i="1"/>
  <c r="Q6" i="9"/>
  <c r="Q7" i="9"/>
  <c r="Q8" i="9"/>
  <c r="Q15" i="9"/>
  <c r="Q16" i="9"/>
  <c r="Q9" i="9"/>
  <c r="Z12" i="6" l="1"/>
  <c r="Z10" i="6"/>
  <c r="Z9" i="6"/>
  <c r="Z16" i="6"/>
  <c r="Z13" i="6"/>
  <c r="Z11" i="5"/>
  <c r="Z14" i="6"/>
  <c r="Z8" i="6"/>
  <c r="Z7" i="6"/>
  <c r="Z11" i="6"/>
  <c r="Z15" i="6"/>
  <c r="Z14" i="5"/>
  <c r="Z16" i="5"/>
  <c r="Z15" i="5"/>
  <c r="Z17" i="5"/>
  <c r="Z9" i="5"/>
  <c r="Z13" i="5"/>
  <c r="Z8" i="5"/>
  <c r="Z12" i="5"/>
  <c r="Z10" i="5"/>
  <c r="Z16" i="7"/>
  <c r="V9" i="2"/>
  <c r="Z26" i="7"/>
  <c r="Z25" i="7"/>
  <c r="Z24" i="7"/>
  <c r="Z23" i="7"/>
  <c r="Z21" i="7"/>
  <c r="Z22" i="7"/>
  <c r="Z20" i="7"/>
  <c r="Z19" i="7"/>
  <c r="Z18" i="7"/>
  <c r="Z17" i="7"/>
  <c r="Z15" i="7"/>
  <c r="Z14" i="7"/>
  <c r="Z13" i="7"/>
  <c r="Z12" i="7"/>
  <c r="Z10" i="7"/>
  <c r="Z11" i="7"/>
  <c r="Z9" i="7"/>
  <c r="Z8" i="7"/>
  <c r="Z7" i="5"/>
  <c r="Z7" i="7"/>
  <c r="V7" i="2"/>
  <c r="V10" i="2"/>
  <c r="V12" i="2"/>
  <c r="V8" i="2"/>
  <c r="V11" i="2"/>
  <c r="V14" i="2"/>
  <c r="V15" i="2"/>
  <c r="V13" i="2"/>
  <c r="V16" i="4"/>
  <c r="V12" i="4"/>
  <c r="V18" i="4"/>
  <c r="V10" i="4"/>
  <c r="V9" i="4"/>
  <c r="V11" i="4"/>
  <c r="V19" i="4"/>
  <c r="V20" i="4"/>
  <c r="V8" i="4"/>
  <c r="V17" i="4"/>
  <c r="V7" i="4"/>
  <c r="V15" i="4"/>
  <c r="V13" i="4"/>
  <c r="V14" i="4"/>
  <c r="V9" i="3"/>
  <c r="V11" i="3"/>
  <c r="V15" i="3"/>
  <c r="V16" i="3"/>
  <c r="V18" i="3"/>
  <c r="V12" i="3"/>
  <c r="V14" i="3"/>
  <c r="V13" i="3"/>
  <c r="V8" i="3"/>
  <c r="V10" i="3"/>
  <c r="V17" i="3"/>
  <c r="O7" i="8"/>
  <c r="Y7" i="8"/>
  <c r="V7" i="3"/>
  <c r="U7" i="1"/>
  <c r="V7" i="1" s="1"/>
  <c r="Z8" i="8" l="1"/>
  <c r="Z29" i="8"/>
  <c r="Z31" i="8"/>
  <c r="Z30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13" i="8"/>
  <c r="Z32" i="8"/>
  <c r="Z12" i="8"/>
  <c r="Z11" i="8"/>
  <c r="Z10" i="8"/>
  <c r="Z9" i="8"/>
  <c r="V9" i="1"/>
  <c r="V8" i="1"/>
  <c r="V10" i="1"/>
  <c r="Z7" i="8"/>
</calcChain>
</file>

<file path=xl/sharedStrings.xml><?xml version="1.0" encoding="utf-8"?>
<sst xmlns="http://schemas.openxmlformats.org/spreadsheetml/2006/main" count="479" uniqueCount="167">
  <si>
    <t>TŘEB</t>
  </si>
  <si>
    <t>KADLECOVÁ Šárka</t>
  </si>
  <si>
    <t>UHHR</t>
  </si>
  <si>
    <t>PEŠKOVÁ Petra</t>
  </si>
  <si>
    <t>MUZIKOVÁ Veronika</t>
  </si>
  <si>
    <t>TÓTHOVÁ Agáta</t>
  </si>
  <si>
    <t>BARANTALOVÁ Lucia</t>
  </si>
  <si>
    <t>MIKLOŠÍKOVÁ Kristína</t>
  </si>
  <si>
    <t>GEJDOŠOVÁ Ella</t>
  </si>
  <si>
    <t>VYDROVÁ NELA</t>
  </si>
  <si>
    <t>SKORKOVSKÁ Gabriela</t>
  </si>
  <si>
    <t>SOUKENÍKOVÁ Alžběta</t>
  </si>
  <si>
    <t>HODN</t>
  </si>
  <si>
    <t>PARD</t>
  </si>
  <si>
    <t>ČVKB</t>
  </si>
  <si>
    <t>KAMIŠ Lukáš</t>
  </si>
  <si>
    <t>KOLÁŘ Matěj</t>
  </si>
  <si>
    <t>CÍSAŘ Marek</t>
  </si>
  <si>
    <t>BŘEC</t>
  </si>
  <si>
    <t>KAVOŇ Matúš</t>
  </si>
  <si>
    <t>URBÁNEK Karel</t>
  </si>
  <si>
    <t>PŘEHNIL Filip</t>
  </si>
  <si>
    <t>ELICH Jakub</t>
  </si>
  <si>
    <t>VIKLICKÝ Viktor</t>
  </si>
  <si>
    <t>STOČES Štěpán</t>
  </si>
  <si>
    <t>RUMAN Lukáš</t>
  </si>
  <si>
    <t>SINT</t>
  </si>
  <si>
    <t>OLOM</t>
  </si>
  <si>
    <t>SLÁVIKOVÁ Sofia</t>
  </si>
  <si>
    <t>JEŽKOVÁ Barbora</t>
  </si>
  <si>
    <t>TIAINEN Emma Bianca</t>
  </si>
  <si>
    <t>FRÍDLOVÁ Anna</t>
  </si>
  <si>
    <t>ŠEVČÍKOVÁ Helena Soňa</t>
  </si>
  <si>
    <t>VLČKOVÁ Zuzana</t>
  </si>
  <si>
    <t>SVOBODOVÁ Dorotea</t>
  </si>
  <si>
    <t>SOCHŮRKOVÁ Anežka</t>
  </si>
  <si>
    <t>MUTALOVÁ Hana</t>
  </si>
  <si>
    <t>JŮZLOVÁ Julie</t>
  </si>
  <si>
    <t xml:space="preserve">PROCHÁZKOVÁ  Viktorie </t>
  </si>
  <si>
    <t>SEMKIV Alexandra</t>
  </si>
  <si>
    <t>STRAKOVÁ Veronika</t>
  </si>
  <si>
    <t>KAMIŠOVÁ Karolína</t>
  </si>
  <si>
    <t>MICHÁLKOVÁ Leona</t>
  </si>
  <si>
    <t>BAČÍKOVÁ Viktorie</t>
  </si>
  <si>
    <t>KORIŤÁKOVÁ Eliška</t>
  </si>
  <si>
    <t>KUNERTOVÁ Eva</t>
  </si>
  <si>
    <t>BENEŠOVÁ Valerie</t>
  </si>
  <si>
    <t>SALVA Šimon</t>
  </si>
  <si>
    <t>MAIER Hubert</t>
  </si>
  <si>
    <t>KOSTELNÍČEK Jakub</t>
  </si>
  <si>
    <t>ŘIČICA Jan</t>
  </si>
  <si>
    <t>TEPLÝ Jonáš</t>
  </si>
  <si>
    <t>KASZTA Radim</t>
  </si>
  <si>
    <t>FRANĚK Jiří</t>
  </si>
  <si>
    <t>PAVELKA Tobiáš</t>
  </si>
  <si>
    <t>HOUFEK Jan</t>
  </si>
  <si>
    <t>FABÍK David</t>
  </si>
  <si>
    <t>KOŘÍTKO Jakub</t>
  </si>
  <si>
    <t>ZAPLETAL Jakub</t>
  </si>
  <si>
    <t>ZAPLETAL Marek</t>
  </si>
  <si>
    <t>TÓTH Ondrej</t>
  </si>
  <si>
    <t>ZETÍK Tomáš</t>
  </si>
  <si>
    <t>HYNČICA Václav</t>
  </si>
  <si>
    <t>KUZMÍN Vilém</t>
  </si>
  <si>
    <t>OTRO</t>
  </si>
  <si>
    <t>MARTONKA Oliver</t>
  </si>
  <si>
    <t>JAKUBČÍN Šimon</t>
  </si>
  <si>
    <t>PRAŽÁK Vítek</t>
  </si>
  <si>
    <t>NOVOTNÝ Tobiáš</t>
  </si>
  <si>
    <t>POLCAR Kristián</t>
  </si>
  <si>
    <t>PAŘIL Richard</t>
  </si>
  <si>
    <t>DOBEŠ Ondřej</t>
  </si>
  <si>
    <t>MATÝSEK Šimon</t>
  </si>
  <si>
    <t>MACEK Martin</t>
  </si>
  <si>
    <t>PODZIMEK Ondřej</t>
  </si>
  <si>
    <t>CHLÁDEK Martin</t>
  </si>
  <si>
    <t>SVOBODA Martin</t>
  </si>
  <si>
    <t>PIVKO Marek</t>
  </si>
  <si>
    <t>ROŽÁNEK David</t>
  </si>
  <si>
    <t>DANIEL Martin</t>
  </si>
  <si>
    <t>SOFKA David</t>
  </si>
  <si>
    <t>KOVAŘÍK Adam</t>
  </si>
  <si>
    <t xml:space="preserve">MOKROŠ Vojtěch </t>
  </si>
  <si>
    <t>NAVRÁTIL Jáchym</t>
  </si>
  <si>
    <t>ČÍŽ Patrik</t>
  </si>
  <si>
    <t>FORNŮSEK Štěpán</t>
  </si>
  <si>
    <t>SIEKLÍK Martin</t>
  </si>
  <si>
    <t>HANA</t>
  </si>
  <si>
    <t>MIKLOŠÍKOVÁ Andrea</t>
  </si>
  <si>
    <t>PRAŽÁKOVÁ Marie</t>
  </si>
  <si>
    <t>SOTOLÁŘ Adam</t>
  </si>
  <si>
    <t>MAREČEK Eduard</t>
  </si>
  <si>
    <t>PINDUR Tobiáš</t>
  </si>
  <si>
    <t xml:space="preserve">VRZAL Matěj </t>
  </si>
  <si>
    <t>ŠROTÍŘ Jan</t>
  </si>
  <si>
    <t>HOUFEK Jakub</t>
  </si>
  <si>
    <t>VRZALOVÁ Anna</t>
  </si>
  <si>
    <t>ŠVRČKOVÁ Adela</t>
  </si>
  <si>
    <t>HASÍKOVÁ Alžběta</t>
  </si>
  <si>
    <t>ŠTĚPANOVSKÁ Alenka</t>
  </si>
  <si>
    <t>ZAJÍCOVÁ Kateřina</t>
  </si>
  <si>
    <t>KLVAČ Jakub</t>
  </si>
  <si>
    <t>BAČKORA Přemysl</t>
  </si>
  <si>
    <t>SMÉKAL Hynek</t>
  </si>
  <si>
    <t>KONEČNÝ Adam</t>
  </si>
  <si>
    <t>ŽILKA Erik</t>
  </si>
  <si>
    <t>DRAGOUN Filip</t>
  </si>
  <si>
    <t>CHROMEK Karel</t>
  </si>
  <si>
    <t>SOTOLÁŘ Jonáš</t>
  </si>
  <si>
    <t>JANKŮ Tobiáš</t>
  </si>
  <si>
    <t>ARMSTEIN Adam</t>
  </si>
  <si>
    <t>JANOVSKÝ Tomáš</t>
  </si>
  <si>
    <t>SEIDL Viktor</t>
  </si>
  <si>
    <t>BAZGER Matěj</t>
  </si>
  <si>
    <t>KLUKOVÁ Viktorie</t>
  </si>
  <si>
    <t>KABRIEL Matěj</t>
  </si>
  <si>
    <t>MARCINISZYN Jan</t>
  </si>
  <si>
    <t>Hodonín, neděle 02.02.2025</t>
  </si>
  <si>
    <t>Hodonínský veslařský víceboj 2025</t>
  </si>
  <si>
    <t xml:space="preserve">Závod č. 1 </t>
  </si>
  <si>
    <t>ŽKYM_2014</t>
  </si>
  <si>
    <t xml:space="preserve">Závod č. 2 </t>
  </si>
  <si>
    <t>ŽKYM_2013</t>
  </si>
  <si>
    <t xml:space="preserve">Závod č. 3 </t>
  </si>
  <si>
    <t>ŽCIM_2014</t>
  </si>
  <si>
    <t xml:space="preserve">Závod č. 4 </t>
  </si>
  <si>
    <t>ŽCIM_2013</t>
  </si>
  <si>
    <t xml:space="preserve">Závod č. 5 </t>
  </si>
  <si>
    <t>ŽKYS_2012</t>
  </si>
  <si>
    <t xml:space="preserve">Závod č. 6 </t>
  </si>
  <si>
    <t>ŽKYS_2011</t>
  </si>
  <si>
    <t xml:space="preserve">Závod č. 7 </t>
  </si>
  <si>
    <t>ŽCIS_2012</t>
  </si>
  <si>
    <t xml:space="preserve">Závod č. 8 </t>
  </si>
  <si>
    <t>ŽCIS_2011</t>
  </si>
  <si>
    <t xml:space="preserve">Závod č. 9 </t>
  </si>
  <si>
    <t>ELEV_DÍVKY_2015-2016</t>
  </si>
  <si>
    <t>HASAL Jiří Ferdinand</t>
  </si>
  <si>
    <t>-</t>
  </si>
  <si>
    <t>JARKOVÁ Zuzana</t>
  </si>
  <si>
    <t>RUMANOVÁ Adéla</t>
  </si>
  <si>
    <t>BALGA Lukáš</t>
  </si>
  <si>
    <t>Trenažér</t>
  </si>
  <si>
    <t>Švihadlo</t>
  </si>
  <si>
    <t>Běh</t>
  </si>
  <si>
    <t>Součet</t>
  </si>
  <si>
    <t>Pořadí</t>
  </si>
  <si>
    <t>Celkové pořadí</t>
  </si>
  <si>
    <t>Technika</t>
  </si>
  <si>
    <t>RP3</t>
  </si>
  <si>
    <t>odchylka</t>
  </si>
  <si>
    <t>HOLUB Emilia</t>
  </si>
  <si>
    <t>trenažer</t>
  </si>
  <si>
    <t>švihadlo</t>
  </si>
  <si>
    <t>běh</t>
  </si>
  <si>
    <t>rp3</t>
  </si>
  <si>
    <t>celkové pořadí</t>
  </si>
  <si>
    <t>ELEV_DÍVKY_2016</t>
  </si>
  <si>
    <t>Závod č. 10</t>
  </si>
  <si>
    <t>čas</t>
  </si>
  <si>
    <t>přeskoky</t>
  </si>
  <si>
    <t>body</t>
  </si>
  <si>
    <t>dle %</t>
  </si>
  <si>
    <t>*samostatný závod do celkového hodnocení se započítává dosažená úroveň výsledek nelze individuálně hodnotit</t>
  </si>
  <si>
    <t>odkaz*</t>
  </si>
  <si>
    <t>odkaz 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</si>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</sst>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"/>
    <numFmt numFmtId="167" formatCode="0.0%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0" tint="-0.249977111117893"/>
      <name val="Aptos Narrow"/>
      <family val="2"/>
      <charset val="238"/>
      <scheme val="minor"/>
    </font>
    <font>
      <sz val="11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0" fillId="0" borderId="1" xfId="0" applyBorder="1"/>
    <xf numFmtId="0" fontId="7" fillId="0" borderId="0" xfId="0" applyFont="1"/>
    <xf numFmtId="9" fontId="0" fillId="0" borderId="0" xfId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7" fontId="0" fillId="0" borderId="1" xfId="0" applyNumberFormat="1" applyBorder="1"/>
    <xf numFmtId="2" fontId="0" fillId="0" borderId="1" xfId="0" applyNumberFormat="1" applyBorder="1"/>
    <xf numFmtId="0" fontId="7" fillId="0" borderId="1" xfId="0" applyFont="1" applyBorder="1"/>
    <xf numFmtId="47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47" fontId="1" fillId="0" borderId="1" xfId="0" applyNumberFormat="1" applyFont="1" applyBorder="1"/>
    <xf numFmtId="0" fontId="1" fillId="0" borderId="2" xfId="0" applyFont="1" applyBorder="1"/>
    <xf numFmtId="4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Border="1"/>
    <xf numFmtId="47" fontId="0" fillId="0" borderId="0" xfId="0" applyNumberFormat="1" applyBorder="1"/>
    <xf numFmtId="2" fontId="0" fillId="0" borderId="0" xfId="0" applyNumberFormat="1" applyBorder="1"/>
    <xf numFmtId="0" fontId="0" fillId="0" borderId="0" xfId="0" applyBorder="1"/>
    <xf numFmtId="9" fontId="0" fillId="0" borderId="0" xfId="1" applyFont="1" applyBorder="1"/>
    <xf numFmtId="0" fontId="0" fillId="0" borderId="1" xfId="0" applyBorder="1" applyAlignment="1">
      <alignment horizontal="right"/>
    </xf>
    <xf numFmtId="47" fontId="7" fillId="0" borderId="1" xfId="0" applyNumberFormat="1" applyFont="1" applyBorder="1"/>
    <xf numFmtId="0" fontId="0" fillId="0" borderId="0" xfId="0" applyFill="1"/>
    <xf numFmtId="9" fontId="0" fillId="0" borderId="0" xfId="1" applyFont="1" applyFill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47" fontId="0" fillId="0" borderId="1" xfId="0" applyNumberFormat="1" applyFill="1" applyBorder="1"/>
    <xf numFmtId="2" fontId="0" fillId="0" borderId="1" xfId="0" applyNumberFormat="1" applyFill="1" applyBorder="1"/>
    <xf numFmtId="0" fontId="0" fillId="0" borderId="1" xfId="0" applyFill="1" applyBorder="1"/>
    <xf numFmtId="47" fontId="7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7" fontId="0" fillId="0" borderId="1" xfId="0" applyNumberFormat="1" applyBorder="1" applyAlignment="1">
      <alignment horizontal="right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1" fillId="0" borderId="1" xfId="0" applyNumberFormat="1" applyFont="1" applyBorder="1"/>
    <xf numFmtId="0" fontId="1" fillId="0" borderId="0" xfId="0" applyFont="1" applyAlignment="1">
      <alignment horizontal="left"/>
    </xf>
    <xf numFmtId="47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47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1" fillId="0" borderId="1" xfId="1" applyNumberFormat="1" applyFont="1" applyBorder="1" applyAlignment="1">
      <alignment horizontal="center"/>
    </xf>
    <xf numFmtId="167" fontId="1" fillId="0" borderId="1" xfId="1" applyNumberFormat="1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7" fontId="0" fillId="0" borderId="1" xfId="0" applyNumberFormat="1" applyFont="1" applyBorder="1"/>
    <xf numFmtId="47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/>
    <xf numFmtId="47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7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7" fontId="7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7" fontId="1" fillId="0" borderId="1" xfId="1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5BF13-BE29-4851-AAF7-9BC0A295DD9D}">
  <sheetPr>
    <pageSetUpPr fitToPage="1"/>
  </sheetPr>
  <dimension ref="A1:R16"/>
  <sheetViews>
    <sheetView tabSelected="1" workbookViewId="0">
      <selection activeCell="K25" sqref="K25"/>
    </sheetView>
  </sheetViews>
  <sheetFormatPr defaultColWidth="9.140625" defaultRowHeight="15" x14ac:dyDescent="0.25"/>
  <cols>
    <col min="1" max="1" width="12" style="1" customWidth="1"/>
    <col min="2" max="2" width="20.28515625" style="1" customWidth="1"/>
    <col min="3" max="5" width="9.140625" style="1"/>
    <col min="6" max="6" width="0" style="1" hidden="1" customWidth="1"/>
    <col min="7" max="7" width="9.140625" style="13"/>
    <col min="8" max="8" width="4.28515625" style="1" customWidth="1"/>
    <col min="9" max="9" width="9.140625" style="1"/>
    <col min="10" max="10" width="0" style="1" hidden="1" customWidth="1"/>
    <col min="11" max="11" width="9.140625" style="13" customWidth="1"/>
    <col min="12" max="12" width="4.140625" style="1" customWidth="1"/>
    <col min="13" max="13" width="9.140625" style="1"/>
    <col min="14" max="14" width="0" style="1" hidden="1" customWidth="1"/>
    <col min="15" max="15" width="9.140625" style="13"/>
    <col min="16" max="16" width="4.28515625" style="1" customWidth="1"/>
    <col min="17" max="17" width="0" style="1" hidden="1" customWidth="1"/>
    <col min="18" max="18" width="15" style="13" customWidth="1"/>
    <col min="19" max="16384" width="9.140625" style="1"/>
  </cols>
  <sheetData>
    <row r="1" spans="1:18" x14ac:dyDescent="0.25">
      <c r="A1" s="31" t="s">
        <v>118</v>
      </c>
      <c r="B1" s="31"/>
      <c r="C1" s="31"/>
      <c r="D1" s="31"/>
      <c r="E1" s="31"/>
    </row>
    <row r="2" spans="1:18" x14ac:dyDescent="0.25">
      <c r="A2" s="31" t="s">
        <v>117</v>
      </c>
      <c r="B2" s="31"/>
      <c r="C2" s="31"/>
      <c r="D2" s="31"/>
      <c r="E2" s="31"/>
    </row>
    <row r="4" spans="1:18" x14ac:dyDescent="0.25">
      <c r="A4" s="5" t="s">
        <v>135</v>
      </c>
      <c r="B4" s="5" t="s">
        <v>136</v>
      </c>
    </row>
    <row r="5" spans="1:18" x14ac:dyDescent="0.25">
      <c r="E5" s="38" t="s">
        <v>142</v>
      </c>
      <c r="F5" s="39">
        <f>MIN(E6:E16)</f>
        <v>6.4814814814814813E-4</v>
      </c>
      <c r="G5" s="47" t="s">
        <v>146</v>
      </c>
      <c r="H5"/>
      <c r="I5" s="9" t="s">
        <v>143</v>
      </c>
      <c r="J5" s="17">
        <f>MAX(I6:I16)</f>
        <v>108</v>
      </c>
      <c r="K5" s="20" t="s">
        <v>146</v>
      </c>
      <c r="L5"/>
      <c r="M5" s="9" t="s">
        <v>144</v>
      </c>
      <c r="N5" s="39">
        <f>MIN(M6:M16)</f>
        <v>1.837962962962963E-4</v>
      </c>
      <c r="O5" s="47" t="s">
        <v>146</v>
      </c>
      <c r="P5"/>
      <c r="Q5" t="s">
        <v>145</v>
      </c>
      <c r="R5" s="20" t="s">
        <v>147</v>
      </c>
    </row>
    <row r="6" spans="1:18" x14ac:dyDescent="0.25">
      <c r="A6" s="7" t="s">
        <v>12</v>
      </c>
      <c r="B6" s="6" t="s">
        <v>100</v>
      </c>
      <c r="C6" s="6">
        <v>2015</v>
      </c>
      <c r="E6" s="15">
        <v>7.5347222222222222E-4</v>
      </c>
      <c r="F6" s="16">
        <f>(F$5/E6)</f>
        <v>0.86021505376344087</v>
      </c>
      <c r="G6" s="20">
        <v>3</v>
      </c>
      <c r="I6" s="9">
        <v>70</v>
      </c>
      <c r="J6" s="16">
        <f>(I6/J$5)</f>
        <v>0.64814814814814814</v>
      </c>
      <c r="K6" s="21">
        <v>4</v>
      </c>
      <c r="M6" s="15">
        <v>1.9884259259259258E-4</v>
      </c>
      <c r="N6" s="16">
        <f>(N$5/M6)</f>
        <v>0.92433061699650765</v>
      </c>
      <c r="O6" s="20">
        <v>1</v>
      </c>
      <c r="Q6" s="11">
        <f>(F6+J6+N6)/3</f>
        <v>0.81089793963603218</v>
      </c>
      <c r="R6" s="20">
        <v>3</v>
      </c>
    </row>
    <row r="7" spans="1:18" x14ac:dyDescent="0.25">
      <c r="A7" s="7" t="s">
        <v>12</v>
      </c>
      <c r="B7" s="6" t="s">
        <v>99</v>
      </c>
      <c r="C7" s="6">
        <v>2015</v>
      </c>
      <c r="E7" s="15">
        <v>7.2685185185185179E-4</v>
      </c>
      <c r="F7" s="16">
        <f t="shared" ref="F7:F16" si="0">(F$5/E7)</f>
        <v>0.89171974522292996</v>
      </c>
      <c r="G7" s="20">
        <v>2</v>
      </c>
      <c r="I7" s="9">
        <v>71</v>
      </c>
      <c r="J7" s="16">
        <f t="shared" ref="J7:J16" si="1">(I7/J$5)</f>
        <v>0.65740740740740744</v>
      </c>
      <c r="K7" s="20">
        <v>3</v>
      </c>
      <c r="M7" s="15">
        <v>2.0127314814814815E-4</v>
      </c>
      <c r="N7" s="16">
        <f t="shared" ref="N7:N16" si="2">(N$5/M7)</f>
        <v>0.91316848763657277</v>
      </c>
      <c r="O7" s="20">
        <v>2</v>
      </c>
      <c r="Q7" s="11">
        <f t="shared" ref="Q7:Q16" si="3">(F7+J7+N7)/3</f>
        <v>0.82076521342230346</v>
      </c>
      <c r="R7" s="20">
        <v>2</v>
      </c>
    </row>
    <row r="8" spans="1:18" x14ac:dyDescent="0.25">
      <c r="A8" s="6" t="s">
        <v>26</v>
      </c>
      <c r="B8" s="6" t="s">
        <v>88</v>
      </c>
      <c r="C8" s="6">
        <v>2015</v>
      </c>
      <c r="E8" s="15">
        <v>6.7592592592592585E-4</v>
      </c>
      <c r="F8" s="16">
        <f t="shared" si="0"/>
        <v>0.95890410958904115</v>
      </c>
      <c r="G8" s="20">
        <v>1</v>
      </c>
      <c r="I8" s="9">
        <v>108</v>
      </c>
      <c r="J8" s="16">
        <f t="shared" si="1"/>
        <v>1</v>
      </c>
      <c r="K8" s="20">
        <v>1</v>
      </c>
      <c r="M8" s="15">
        <v>2.0300925925925925E-4</v>
      </c>
      <c r="N8" s="16">
        <f t="shared" si="2"/>
        <v>0.90535917901938434</v>
      </c>
      <c r="O8" s="20">
        <v>3</v>
      </c>
      <c r="Q8" s="11">
        <f t="shared" si="3"/>
        <v>0.95475442953614176</v>
      </c>
      <c r="R8" s="20">
        <v>1</v>
      </c>
    </row>
    <row r="9" spans="1:18" x14ac:dyDescent="0.25">
      <c r="A9" s="6" t="s">
        <v>0</v>
      </c>
      <c r="B9" s="6" t="s">
        <v>89</v>
      </c>
      <c r="C9" s="6">
        <v>2015</v>
      </c>
      <c r="E9" s="15">
        <v>8.3101851851851859E-4</v>
      </c>
      <c r="F9" s="16">
        <f t="shared" si="0"/>
        <v>0.7799442896935932</v>
      </c>
      <c r="G9" s="23">
        <v>4</v>
      </c>
      <c r="I9" s="9">
        <v>85</v>
      </c>
      <c r="J9" s="16">
        <f t="shared" si="1"/>
        <v>0.78703703703703709</v>
      </c>
      <c r="K9" s="20">
        <v>2</v>
      </c>
      <c r="M9" s="15">
        <v>2.3622685185185186E-4</v>
      </c>
      <c r="N9" s="16">
        <f t="shared" si="2"/>
        <v>0.77804997550220478</v>
      </c>
      <c r="O9" s="23">
        <v>4</v>
      </c>
      <c r="Q9" s="11">
        <f>(F9+J9+N9)/3</f>
        <v>0.78167710074427832</v>
      </c>
      <c r="R9" s="23">
        <v>4</v>
      </c>
    </row>
    <row r="10" spans="1:18" s="33" customFormat="1" x14ac:dyDescent="0.25">
      <c r="E10" s="34"/>
      <c r="F10" s="35"/>
      <c r="G10" s="48"/>
      <c r="I10" s="36"/>
      <c r="J10" s="35"/>
      <c r="K10" s="48"/>
      <c r="M10" s="34"/>
      <c r="N10" s="35"/>
      <c r="O10" s="48"/>
      <c r="Q10" s="37"/>
      <c r="R10" s="48"/>
    </row>
    <row r="11" spans="1:18" s="33" customFormat="1" x14ac:dyDescent="0.25">
      <c r="E11" s="34"/>
      <c r="F11" s="35"/>
      <c r="G11" s="48"/>
      <c r="I11" s="36"/>
      <c r="J11" s="35"/>
      <c r="K11" s="48"/>
      <c r="M11" s="34"/>
      <c r="N11" s="35"/>
      <c r="O11" s="48"/>
      <c r="Q11" s="37"/>
      <c r="R11" s="48"/>
    </row>
    <row r="12" spans="1:18" s="33" customFormat="1" x14ac:dyDescent="0.25">
      <c r="A12" s="5" t="s">
        <v>158</v>
      </c>
      <c r="B12" s="5" t="s">
        <v>157</v>
      </c>
      <c r="E12" s="34"/>
      <c r="F12" s="35"/>
      <c r="G12" s="48"/>
      <c r="I12" s="36"/>
      <c r="J12" s="35"/>
      <c r="K12" s="48"/>
      <c r="M12" s="34"/>
      <c r="N12" s="35"/>
      <c r="O12" s="48"/>
      <c r="Q12" s="37"/>
      <c r="R12" s="48"/>
    </row>
    <row r="13" spans="1:18" s="33" customFormat="1" x14ac:dyDescent="0.25">
      <c r="E13" s="34"/>
      <c r="F13" s="35"/>
      <c r="G13" s="48"/>
      <c r="I13" s="36"/>
      <c r="J13" s="35"/>
      <c r="K13" s="48"/>
      <c r="M13" s="34"/>
      <c r="N13" s="35"/>
      <c r="O13" s="48"/>
      <c r="Q13" s="37"/>
      <c r="R13" s="48"/>
    </row>
    <row r="14" spans="1:18" s="33" customFormat="1" x14ac:dyDescent="0.25">
      <c r="E14" s="38" t="s">
        <v>142</v>
      </c>
      <c r="F14" s="39">
        <f>MIN(E15:E23)</f>
        <v>6.4814814814814813E-4</v>
      </c>
      <c r="G14" s="47" t="s">
        <v>146</v>
      </c>
      <c r="I14" s="9" t="s">
        <v>143</v>
      </c>
      <c r="J14" s="17">
        <f>MAX(I15:I23)</f>
        <v>107</v>
      </c>
      <c r="K14" s="20" t="s">
        <v>146</v>
      </c>
      <c r="M14" s="9" t="s">
        <v>144</v>
      </c>
      <c r="N14" s="39">
        <f>MIN(M15:M23)</f>
        <v>1.837962962962963E-4</v>
      </c>
      <c r="O14" s="47" t="s">
        <v>146</v>
      </c>
      <c r="Q14" s="37"/>
      <c r="R14" s="20" t="s">
        <v>147</v>
      </c>
    </row>
    <row r="15" spans="1:18" x14ac:dyDescent="0.25">
      <c r="A15" s="42" t="s">
        <v>12</v>
      </c>
      <c r="B15" s="43" t="s">
        <v>98</v>
      </c>
      <c r="C15" s="43">
        <v>2016</v>
      </c>
      <c r="D15" s="32"/>
      <c r="E15" s="44">
        <v>8.4143518518518519E-4</v>
      </c>
      <c r="F15" s="45">
        <v>2.9513888888888889E-4</v>
      </c>
      <c r="G15" s="50">
        <v>2</v>
      </c>
      <c r="H15" s="32"/>
      <c r="I15" s="46">
        <v>69</v>
      </c>
      <c r="J15" s="45">
        <f t="shared" si="1"/>
        <v>0.63888888888888884</v>
      </c>
      <c r="K15" s="50">
        <v>2</v>
      </c>
      <c r="L15" s="32"/>
      <c r="M15" s="44">
        <v>2.2546296296296298E-4</v>
      </c>
      <c r="N15" s="45">
        <f t="shared" si="2"/>
        <v>0.81519507186858309</v>
      </c>
      <c r="O15" s="50">
        <v>2</v>
      </c>
      <c r="P15" s="32"/>
      <c r="Q15" s="41">
        <f t="shared" si="3"/>
        <v>0.48479303321545358</v>
      </c>
      <c r="R15" s="50">
        <v>2</v>
      </c>
    </row>
    <row r="16" spans="1:18" x14ac:dyDescent="0.25">
      <c r="A16" s="42" t="s">
        <v>12</v>
      </c>
      <c r="B16" s="43" t="s">
        <v>97</v>
      </c>
      <c r="C16" s="43">
        <v>2016</v>
      </c>
      <c r="D16" s="32"/>
      <c r="E16" s="44">
        <v>6.4814814814814813E-4</v>
      </c>
      <c r="F16" s="45">
        <f t="shared" si="0"/>
        <v>1</v>
      </c>
      <c r="G16" s="50">
        <v>1</v>
      </c>
      <c r="H16" s="32"/>
      <c r="I16" s="46">
        <v>107</v>
      </c>
      <c r="J16" s="45">
        <f t="shared" si="1"/>
        <v>0.9907407407407407</v>
      </c>
      <c r="K16" s="50">
        <v>1</v>
      </c>
      <c r="L16" s="32"/>
      <c r="M16" s="44">
        <v>1.837962962962963E-4</v>
      </c>
      <c r="N16" s="45">
        <f t="shared" si="2"/>
        <v>1</v>
      </c>
      <c r="O16" s="50">
        <v>1</v>
      </c>
      <c r="P16" s="32"/>
      <c r="Q16" s="41">
        <f t="shared" si="3"/>
        <v>0.99691358024691346</v>
      </c>
      <c r="R16" s="50">
        <v>1</v>
      </c>
    </row>
  </sheetData>
  <mergeCells count="2">
    <mergeCell ref="A1:E1"/>
    <mergeCell ref="A2:E2"/>
  </mergeCells>
  <pageMargins left="0.7" right="0.7" top="0.78740157499999996" bottom="0.78740157499999996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5310-093E-4D7F-9DE2-3E73173FFAC4}">
  <sheetPr>
    <pageSetUpPr fitToPage="1"/>
  </sheetPr>
  <dimension ref="A1:V16"/>
  <sheetViews>
    <sheetView workbookViewId="0">
      <selection activeCell="C24" sqref="C24"/>
    </sheetView>
  </sheetViews>
  <sheetFormatPr defaultColWidth="9.140625" defaultRowHeight="15" x14ac:dyDescent="0.25"/>
  <cols>
    <col min="1" max="1" width="10.7109375" style="1" customWidth="1"/>
    <col min="2" max="2" width="24.28515625" style="1" customWidth="1"/>
    <col min="3" max="5" width="9.140625" style="1"/>
    <col min="6" max="6" width="0" style="1" hidden="1" customWidth="1"/>
    <col min="7" max="7" width="9.140625" style="13"/>
    <col min="8" max="8" width="3.28515625" style="1" customWidth="1"/>
    <col min="9" max="9" width="9.140625" style="13"/>
    <col min="10" max="10" width="0" style="1" hidden="1" customWidth="1"/>
    <col min="11" max="11" width="9.140625" style="13"/>
    <col min="12" max="12" width="3.85546875" style="1" customWidth="1"/>
    <col min="13" max="13" width="9.140625" style="13"/>
    <col min="14" max="14" width="0" style="1" hidden="1" customWidth="1"/>
    <col min="15" max="15" width="9.140625" style="13"/>
    <col min="16" max="16" width="4.28515625" style="1" customWidth="1"/>
    <col min="17" max="17" width="9.140625" style="13"/>
    <col min="18" max="18" width="0" style="1" hidden="1" customWidth="1"/>
    <col min="19" max="19" width="9.140625" style="13"/>
    <col min="20" max="20" width="3.42578125" style="1" customWidth="1"/>
    <col min="21" max="21" width="9.140625" style="1" customWidth="1"/>
    <col min="22" max="22" width="14.5703125" style="13" customWidth="1"/>
    <col min="23" max="16384" width="9.140625" style="1"/>
  </cols>
  <sheetData>
    <row r="1" spans="1:22" x14ac:dyDescent="0.25">
      <c r="A1" s="31" t="s">
        <v>118</v>
      </c>
      <c r="B1" s="31"/>
      <c r="C1" s="31"/>
      <c r="D1" s="31"/>
      <c r="E1" s="31"/>
    </row>
    <row r="2" spans="1:22" x14ac:dyDescent="0.25">
      <c r="A2" s="31" t="s">
        <v>117</v>
      </c>
      <c r="B2" s="31"/>
      <c r="C2" s="31"/>
      <c r="D2" s="31"/>
      <c r="E2" s="31"/>
    </row>
    <row r="4" spans="1:22" x14ac:dyDescent="0.25">
      <c r="A4" s="5" t="s">
        <v>119</v>
      </c>
      <c r="B4" s="5" t="s">
        <v>120</v>
      </c>
      <c r="E4" s="38" t="s">
        <v>142</v>
      </c>
      <c r="F4" s="39">
        <f>MIN(E7:E10)</f>
        <v>1.6087962962962963E-3</v>
      </c>
      <c r="G4" s="23" t="s">
        <v>146</v>
      </c>
      <c r="H4" s="10"/>
      <c r="I4" s="21" t="s">
        <v>143</v>
      </c>
      <c r="J4" s="17">
        <f>MAX(I7:I10)</f>
        <v>222</v>
      </c>
      <c r="K4" s="23" t="s">
        <v>146</v>
      </c>
      <c r="L4" s="10"/>
      <c r="M4" s="21" t="s">
        <v>144</v>
      </c>
      <c r="N4" s="39">
        <f>MIN(M7:M10)</f>
        <v>2.0162037037037042E-4</v>
      </c>
      <c r="O4" s="23" t="s">
        <v>146</v>
      </c>
      <c r="P4" s="10"/>
      <c r="Q4" s="21" t="s">
        <v>148</v>
      </c>
      <c r="R4" s="17">
        <f>MAX(Q7:Q10)</f>
        <v>94</v>
      </c>
      <c r="S4" s="23" t="s">
        <v>165</v>
      </c>
      <c r="T4"/>
      <c r="U4" s="66" t="s">
        <v>145</v>
      </c>
      <c r="V4" s="23" t="s">
        <v>147</v>
      </c>
    </row>
    <row r="5" spans="1:22" x14ac:dyDescent="0.25">
      <c r="E5" s="51">
        <v>0.3</v>
      </c>
      <c r="F5" s="52"/>
      <c r="G5" s="23"/>
      <c r="H5" s="12"/>
      <c r="I5" s="51">
        <v>0.3</v>
      </c>
      <c r="J5" s="52"/>
      <c r="K5" s="23"/>
      <c r="L5" s="12"/>
      <c r="M5" s="51">
        <v>0.3</v>
      </c>
      <c r="N5" s="52"/>
      <c r="O5" s="23"/>
      <c r="P5" s="12"/>
      <c r="Q5" s="51">
        <v>0.1</v>
      </c>
      <c r="R5" s="52"/>
      <c r="S5" s="21"/>
      <c r="T5"/>
      <c r="U5" s="66"/>
      <c r="V5" s="23"/>
    </row>
    <row r="6" spans="1:22" x14ac:dyDescent="0.25">
      <c r="E6" s="23" t="s">
        <v>159</v>
      </c>
      <c r="F6" s="23"/>
      <c r="G6" s="23"/>
      <c r="H6" s="13"/>
      <c r="I6" s="23" t="s">
        <v>160</v>
      </c>
      <c r="J6" s="23"/>
      <c r="K6" s="23"/>
      <c r="L6" s="13"/>
      <c r="M6" s="23" t="s">
        <v>159</v>
      </c>
      <c r="N6" s="23"/>
      <c r="O6" s="23"/>
      <c r="P6" s="13"/>
      <c r="Q6" s="23" t="s">
        <v>161</v>
      </c>
      <c r="R6" s="23"/>
      <c r="S6" s="23"/>
      <c r="T6" s="13"/>
      <c r="U6" s="67" t="s">
        <v>166</v>
      </c>
      <c r="V6" s="23" t="s">
        <v>162</v>
      </c>
    </row>
    <row r="7" spans="1:22" x14ac:dyDescent="0.25">
      <c r="A7" s="8" t="s">
        <v>0</v>
      </c>
      <c r="B7" s="6" t="s">
        <v>1</v>
      </c>
      <c r="C7" s="6">
        <v>2014</v>
      </c>
      <c r="E7" s="53">
        <v>1.6377314814814815E-3</v>
      </c>
      <c r="F7" s="16">
        <f>($F$4/E7)*$E$5</f>
        <v>0.29469964664310955</v>
      </c>
      <c r="G7" s="57">
        <f>RANK(F7,$F$7:$F$10)</f>
        <v>2</v>
      </c>
      <c r="H7"/>
      <c r="I7" s="21">
        <v>222</v>
      </c>
      <c r="J7" s="16">
        <f>(I7/$J$4)*$I$5</f>
        <v>0.3</v>
      </c>
      <c r="K7" s="57">
        <f>RANK(J7,$J$7:$J$10)</f>
        <v>1</v>
      </c>
      <c r="L7"/>
      <c r="M7" s="18">
        <v>2.0162037037037042E-4</v>
      </c>
      <c r="N7" s="16">
        <f>$M$5*($N$4/M7)</f>
        <v>0.3</v>
      </c>
      <c r="O7" s="57">
        <f>RANK(N7,$N$7:$N$10)</f>
        <v>1</v>
      </c>
      <c r="P7"/>
      <c r="Q7" s="21">
        <v>88</v>
      </c>
      <c r="R7" s="16">
        <f>$Q$5*(Q7/$R$4)</f>
        <v>9.3617021276595755E-2</v>
      </c>
      <c r="S7" s="95">
        <f>RANK(R7,$R$7:$R$10)</f>
        <v>3</v>
      </c>
      <c r="T7"/>
      <c r="U7" s="68">
        <f>F7+J7+N7+R7</f>
        <v>0.9883166679197054</v>
      </c>
      <c r="V7" s="57">
        <f>RANK(U7,$U$7:$U$10)</f>
        <v>1</v>
      </c>
    </row>
    <row r="8" spans="1:22" x14ac:dyDescent="0.25">
      <c r="A8" s="8" t="s">
        <v>2</v>
      </c>
      <c r="B8" s="6" t="s">
        <v>3</v>
      </c>
      <c r="C8" s="6">
        <v>2014</v>
      </c>
      <c r="E8" s="15">
        <v>1.6087962962962963E-3</v>
      </c>
      <c r="F8" s="16">
        <f>($F$4/E8)*$E$5</f>
        <v>0.3</v>
      </c>
      <c r="G8" s="57">
        <f t="shared" ref="G8:G10" si="0">RANK(F8,$F$7:$F$10)</f>
        <v>1</v>
      </c>
      <c r="H8"/>
      <c r="I8" s="21">
        <v>104</v>
      </c>
      <c r="J8" s="16">
        <f>(I8/$J$4)*$I$5</f>
        <v>0.14054054054054052</v>
      </c>
      <c r="K8" s="23">
        <f t="shared" ref="K8:K10" si="1">RANK(J8,$J$7:$J$10)</f>
        <v>4</v>
      </c>
      <c r="L8"/>
      <c r="M8" s="18">
        <v>2.2835648148148151E-4</v>
      </c>
      <c r="N8" s="16">
        <f>$M$5*($N$4/M8)</f>
        <v>0.26487582361885459</v>
      </c>
      <c r="O8" s="57">
        <f t="shared" ref="O8:O10" si="2">RANK(N8,$N$7:$N$10)</f>
        <v>3</v>
      </c>
      <c r="P8"/>
      <c r="Q8" s="21">
        <v>94</v>
      </c>
      <c r="R8" s="16">
        <f>$Q$5*(Q8/$R$4)</f>
        <v>0.1</v>
      </c>
      <c r="S8" s="95">
        <f t="shared" ref="S8:S10" si="3">RANK(R8,$R$7:$R$10)</f>
        <v>1</v>
      </c>
      <c r="T8"/>
      <c r="U8" s="68">
        <f t="shared" ref="U8:U10" si="4">F8+J8+N8+R8</f>
        <v>0.8054163641593951</v>
      </c>
      <c r="V8" s="57">
        <f t="shared" ref="V8:V10" si="5">RANK(U8,$U$7:$U$10)</f>
        <v>2</v>
      </c>
    </row>
    <row r="9" spans="1:22" x14ac:dyDescent="0.25">
      <c r="A9" s="6" t="s">
        <v>27</v>
      </c>
      <c r="B9" s="6" t="s">
        <v>114</v>
      </c>
      <c r="C9" s="6">
        <v>2014</v>
      </c>
      <c r="E9" s="15">
        <v>1.8784722222222223E-3</v>
      </c>
      <c r="F9" s="16">
        <f>($F$4/E9)*$E$5</f>
        <v>0.25693160813308685</v>
      </c>
      <c r="G9" s="57">
        <f t="shared" si="0"/>
        <v>3</v>
      </c>
      <c r="H9"/>
      <c r="I9" s="21">
        <v>106</v>
      </c>
      <c r="J9" s="16">
        <f>(I9/$J$4)*$I$5</f>
        <v>0.14324324324324325</v>
      </c>
      <c r="K9" s="57">
        <f t="shared" si="1"/>
        <v>3</v>
      </c>
      <c r="L9"/>
      <c r="M9" s="18">
        <v>2.3842592592592597E-4</v>
      </c>
      <c r="N9" s="16">
        <f>$M$5*($N$4/M9)</f>
        <v>0.25368932038834952</v>
      </c>
      <c r="O9" s="23">
        <f t="shared" si="2"/>
        <v>4</v>
      </c>
      <c r="P9"/>
      <c r="Q9" s="21">
        <v>92</v>
      </c>
      <c r="R9" s="16">
        <f>$Q$5*(Q9/$R$4)</f>
        <v>9.7872340425531917E-2</v>
      </c>
      <c r="S9" s="95">
        <f t="shared" si="3"/>
        <v>2</v>
      </c>
      <c r="T9"/>
      <c r="U9" s="68">
        <f t="shared" si="4"/>
        <v>0.75173651219021154</v>
      </c>
      <c r="V9" s="57">
        <f t="shared" si="5"/>
        <v>3</v>
      </c>
    </row>
    <row r="10" spans="1:22" x14ac:dyDescent="0.25">
      <c r="A10" s="7" t="s">
        <v>14</v>
      </c>
      <c r="B10" s="6" t="s">
        <v>96</v>
      </c>
      <c r="C10" s="6">
        <v>2014</v>
      </c>
      <c r="E10" s="15">
        <v>1.9965277777777781E-3</v>
      </c>
      <c r="F10" s="16">
        <f>($F$4/E10)*$E$5</f>
        <v>0.24173913043478257</v>
      </c>
      <c r="G10" s="23">
        <f t="shared" si="0"/>
        <v>4</v>
      </c>
      <c r="H10"/>
      <c r="I10" s="21">
        <v>117</v>
      </c>
      <c r="J10" s="16">
        <f>(I10/$J$4)*$I$5</f>
        <v>0.15810810810810808</v>
      </c>
      <c r="K10" s="57">
        <f t="shared" si="1"/>
        <v>2</v>
      </c>
      <c r="L10"/>
      <c r="M10" s="18">
        <v>2.2210648148148152E-4</v>
      </c>
      <c r="N10" s="16">
        <f>$M$5*($N$4/M10)</f>
        <v>0.27232933819697763</v>
      </c>
      <c r="O10" s="57">
        <f t="shared" si="2"/>
        <v>2</v>
      </c>
      <c r="P10"/>
      <c r="Q10" s="21">
        <v>72</v>
      </c>
      <c r="R10" s="16">
        <f>$Q$5*(Q10/$R$4)</f>
        <v>7.6595744680851063E-2</v>
      </c>
      <c r="S10" s="95">
        <f t="shared" si="3"/>
        <v>4</v>
      </c>
      <c r="T10"/>
      <c r="U10" s="68">
        <f t="shared" si="4"/>
        <v>0.74877232142071926</v>
      </c>
      <c r="V10" s="23">
        <f t="shared" si="5"/>
        <v>4</v>
      </c>
    </row>
    <row r="13" spans="1:22" x14ac:dyDescent="0.25">
      <c r="B13" s="59" t="s">
        <v>163</v>
      </c>
    </row>
    <row r="15" spans="1:22" x14ac:dyDescent="0.25">
      <c r="B15" s="3"/>
      <c r="C15" s="3"/>
      <c r="D15" s="4"/>
      <c r="E15" s="4"/>
      <c r="F15" s="4"/>
    </row>
    <row r="16" spans="1:22" x14ac:dyDescent="0.25">
      <c r="D16" s="2"/>
      <c r="E16" s="2"/>
      <c r="F16" s="2"/>
    </row>
  </sheetData>
  <mergeCells count="6">
    <mergeCell ref="Q5:R5"/>
    <mergeCell ref="A1:E1"/>
    <mergeCell ref="A2:E2"/>
    <mergeCell ref="E5:F5"/>
    <mergeCell ref="I5:J5"/>
    <mergeCell ref="M5:N5"/>
  </mergeCells>
  <pageMargins left="0.7" right="0.7" top="0.78740157499999996" bottom="0.78740157499999996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34028-E54C-458D-BFB8-C4454E57D86B}">
  <sheetPr>
    <pageSetUpPr fitToPage="1"/>
  </sheetPr>
  <dimension ref="A1:V18"/>
  <sheetViews>
    <sheetView workbookViewId="0">
      <selection activeCell="A4" sqref="A4:XFD6"/>
    </sheetView>
  </sheetViews>
  <sheetFormatPr defaultRowHeight="15" x14ac:dyDescent="0.25"/>
  <cols>
    <col min="1" max="1" width="10.5703125" customWidth="1"/>
    <col min="2" max="2" width="22.140625" customWidth="1"/>
    <col min="5" max="5" width="8.85546875" style="12"/>
    <col min="6" max="6" width="15.42578125" style="12" hidden="1" customWidth="1"/>
    <col min="7" max="7" width="10.7109375" style="13" customWidth="1"/>
    <col min="8" max="8" width="3.140625" style="13" customWidth="1"/>
    <col min="9" max="9" width="8.85546875" style="13"/>
    <col min="10" max="10" width="0" style="13" hidden="1" customWidth="1"/>
    <col min="11" max="11" width="10.7109375" style="13" customWidth="1"/>
    <col min="12" max="12" width="3.140625" style="13" customWidth="1"/>
    <col min="13" max="13" width="8.85546875" style="13"/>
    <col min="14" max="14" width="0" style="13" hidden="1" customWidth="1"/>
    <col min="15" max="15" width="10.7109375" style="13" customWidth="1"/>
    <col min="16" max="16" width="3.140625" style="13" customWidth="1"/>
    <col min="17" max="17" width="8.85546875" style="13"/>
    <col min="18" max="18" width="0" style="13" hidden="1" customWidth="1"/>
    <col min="19" max="19" width="10.7109375" style="13" customWidth="1"/>
    <col min="20" max="20" width="3.140625" style="1" customWidth="1"/>
    <col min="21" max="21" width="9.140625" style="13" customWidth="1"/>
    <col min="22" max="22" width="15.5703125" style="13" bestFit="1" customWidth="1"/>
  </cols>
  <sheetData>
    <row r="1" spans="1:22" x14ac:dyDescent="0.25">
      <c r="A1" s="31" t="s">
        <v>118</v>
      </c>
      <c r="B1" s="31"/>
      <c r="C1" s="31"/>
      <c r="D1" s="31"/>
      <c r="E1" s="31"/>
    </row>
    <row r="2" spans="1:22" x14ac:dyDescent="0.25">
      <c r="A2" s="31" t="s">
        <v>117</v>
      </c>
      <c r="B2" s="31"/>
      <c r="C2" s="31"/>
      <c r="D2" s="31"/>
      <c r="E2" s="31"/>
    </row>
    <row r="3" spans="1:22" x14ac:dyDescent="0.25">
      <c r="A3" s="2"/>
      <c r="B3" s="2"/>
      <c r="C3" s="2"/>
      <c r="D3" s="2"/>
      <c r="E3" s="2"/>
    </row>
    <row r="4" spans="1:22" x14ac:dyDescent="0.25">
      <c r="A4" s="5" t="s">
        <v>121</v>
      </c>
      <c r="B4" s="5" t="s">
        <v>122</v>
      </c>
      <c r="C4" s="1"/>
      <c r="D4" s="1"/>
      <c r="E4" s="21" t="s">
        <v>142</v>
      </c>
      <c r="F4" s="47">
        <f>MIN(E7:E14)</f>
        <v>1.2939814814814815E-3</v>
      </c>
      <c r="G4" s="23" t="s">
        <v>146</v>
      </c>
      <c r="I4" s="23" t="s">
        <v>143</v>
      </c>
      <c r="J4" s="23">
        <f>MAX(I7:I14)</f>
        <v>264</v>
      </c>
      <c r="K4" s="23" t="s">
        <v>146</v>
      </c>
      <c r="M4" s="23" t="s">
        <v>144</v>
      </c>
      <c r="N4" s="22">
        <f>MIN(M7:M14)</f>
        <v>1.7893518518518519E-4</v>
      </c>
      <c r="O4" s="23" t="s">
        <v>146</v>
      </c>
      <c r="Q4" s="23" t="s">
        <v>148</v>
      </c>
      <c r="R4" s="23">
        <f>MAX(Q7:Q14)</f>
        <v>100</v>
      </c>
      <c r="S4" s="23" t="s">
        <v>164</v>
      </c>
      <c r="U4" s="67" t="s">
        <v>145</v>
      </c>
      <c r="V4" s="23" t="s">
        <v>147</v>
      </c>
    </row>
    <row r="5" spans="1:22" x14ac:dyDescent="0.25">
      <c r="C5" s="1"/>
      <c r="D5" s="1"/>
      <c r="E5" s="51">
        <v>0.3</v>
      </c>
      <c r="F5" s="52"/>
      <c r="G5" s="23"/>
      <c r="I5" s="54">
        <v>0.3</v>
      </c>
      <c r="J5" s="55"/>
      <c r="K5" s="23"/>
      <c r="M5" s="54">
        <v>0.3</v>
      </c>
      <c r="N5" s="55"/>
      <c r="O5" s="23"/>
      <c r="Q5" s="54">
        <v>0.1</v>
      </c>
      <c r="R5" s="55"/>
      <c r="S5" s="23"/>
      <c r="U5" s="67"/>
      <c r="V5" s="23"/>
    </row>
    <row r="6" spans="1:22" x14ac:dyDescent="0.25">
      <c r="A6" s="5"/>
      <c r="B6" s="5"/>
      <c r="C6" s="1"/>
      <c r="D6" s="1"/>
      <c r="E6" s="21" t="s">
        <v>159</v>
      </c>
      <c r="F6" s="21"/>
      <c r="G6" s="23" t="s">
        <v>138</v>
      </c>
      <c r="I6" s="23" t="s">
        <v>160</v>
      </c>
      <c r="J6" s="23"/>
      <c r="K6" s="23" t="s">
        <v>138</v>
      </c>
      <c r="M6" s="23" t="s">
        <v>159</v>
      </c>
      <c r="N6" s="23"/>
      <c r="O6" s="23" t="s">
        <v>138</v>
      </c>
      <c r="Q6" s="23" t="s">
        <v>161</v>
      </c>
      <c r="R6" s="23"/>
      <c r="S6" s="23" t="s">
        <v>138</v>
      </c>
      <c r="U6" s="67" t="s">
        <v>166</v>
      </c>
      <c r="V6" s="23" t="s">
        <v>162</v>
      </c>
    </row>
    <row r="7" spans="1:22" x14ac:dyDescent="0.25">
      <c r="A7" s="9" t="s">
        <v>26</v>
      </c>
      <c r="B7" s="9" t="s">
        <v>4</v>
      </c>
      <c r="C7" s="9">
        <v>2013</v>
      </c>
      <c r="E7" s="18">
        <v>1.2939814814814815E-3</v>
      </c>
      <c r="F7" s="19">
        <f>($F$4/E7)*$E$5</f>
        <v>0.3</v>
      </c>
      <c r="G7" s="57">
        <f>RANK(F7,$F$7:$F$15)</f>
        <v>1</v>
      </c>
      <c r="I7" s="23">
        <v>203</v>
      </c>
      <c r="J7" s="56">
        <f>(I7/$J$4)*$I$5</f>
        <v>0.23068181818181815</v>
      </c>
      <c r="K7" s="23">
        <f>RANK(J7,$J$7:$J$15)</f>
        <v>4</v>
      </c>
      <c r="M7" s="22">
        <v>1.7893518518518519E-4</v>
      </c>
      <c r="N7" s="56">
        <f>$M$5*($N$4/M7)</f>
        <v>0.3</v>
      </c>
      <c r="O7" s="57">
        <f>RANK(N7,$N$7:$N$15)</f>
        <v>1</v>
      </c>
      <c r="Q7" s="23">
        <v>96</v>
      </c>
      <c r="R7" s="56">
        <f>$Q$5*(Q7/$R$4)</f>
        <v>9.6000000000000002E-2</v>
      </c>
      <c r="S7" s="96">
        <f>RANK(R7,$R$7:$R$15)</f>
        <v>4</v>
      </c>
      <c r="U7" s="69">
        <f>F7+J7+N7+R7</f>
        <v>0.92668181818181805</v>
      </c>
      <c r="V7" s="57">
        <f>RANK(U7,$U$7:$U$15)</f>
        <v>2</v>
      </c>
    </row>
    <row r="8" spans="1:22" x14ac:dyDescent="0.25">
      <c r="A8" s="9" t="s">
        <v>26</v>
      </c>
      <c r="B8" s="9" t="s">
        <v>5</v>
      </c>
      <c r="C8" s="9">
        <v>2013</v>
      </c>
      <c r="E8" s="18">
        <v>1.7557870370370368E-3</v>
      </c>
      <c r="F8" s="19">
        <f>($F$4/E8)*$E$5</f>
        <v>0.22109426499670404</v>
      </c>
      <c r="G8" s="23">
        <f t="shared" ref="G8:G15" si="0">RANK(F8,$F$7:$F$15)</f>
        <v>9</v>
      </c>
      <c r="I8" s="23">
        <v>185</v>
      </c>
      <c r="J8" s="56">
        <f>(I8/$J$4)*$I$5</f>
        <v>0.21022727272727273</v>
      </c>
      <c r="K8" s="23">
        <f t="shared" ref="K8:K15" si="1">RANK(J8,$J$7:$J$15)</f>
        <v>5</v>
      </c>
      <c r="M8" s="22">
        <v>2.1435185185185183E-4</v>
      </c>
      <c r="N8" s="56">
        <f>$M$5*($N$4/M8)</f>
        <v>0.25043196544276458</v>
      </c>
      <c r="O8" s="23">
        <f t="shared" ref="O8:O15" si="2">RANK(N8,$N$7:$N$15)</f>
        <v>7</v>
      </c>
      <c r="Q8" s="23">
        <v>96</v>
      </c>
      <c r="R8" s="56">
        <f>$Q$5*(Q8/$R$4)</f>
        <v>9.6000000000000002E-2</v>
      </c>
      <c r="S8" s="96">
        <f t="shared" ref="S8:S15" si="3">RANK(R8,$R$7:$R$15)</f>
        <v>4</v>
      </c>
      <c r="U8" s="69">
        <f t="shared" ref="U8:U15" si="4">F8+J8+N8+R8</f>
        <v>0.7777535031667413</v>
      </c>
      <c r="V8" s="23">
        <f t="shared" ref="V8:V15" si="5">RANK(U8,$U$7:$U$15)</f>
        <v>5</v>
      </c>
    </row>
    <row r="9" spans="1:22" x14ac:dyDescent="0.25">
      <c r="A9" s="9" t="s">
        <v>26</v>
      </c>
      <c r="B9" s="9" t="s">
        <v>6</v>
      </c>
      <c r="C9" s="9">
        <v>2013</v>
      </c>
      <c r="E9" s="18">
        <v>1.7280092592592592E-3</v>
      </c>
      <c r="F9" s="19">
        <f>($F$4/E9)*$E$5</f>
        <v>0.22464835900870728</v>
      </c>
      <c r="G9" s="23">
        <f t="shared" si="0"/>
        <v>8</v>
      </c>
      <c r="I9" s="23">
        <v>152</v>
      </c>
      <c r="J9" s="56">
        <f>(I9/$J$4)*$I$5</f>
        <v>0.17272727272727273</v>
      </c>
      <c r="K9" s="23">
        <f t="shared" si="1"/>
        <v>6</v>
      </c>
      <c r="M9" s="22">
        <v>2.0497685185185189E-4</v>
      </c>
      <c r="N9" s="56">
        <f>$M$5*($N$4/M9)</f>
        <v>0.26188594014680966</v>
      </c>
      <c r="O9" s="23">
        <f t="shared" si="2"/>
        <v>5</v>
      </c>
      <c r="Q9" s="23">
        <v>98</v>
      </c>
      <c r="R9" s="56">
        <f>$Q$5*(Q9/$R$4)</f>
        <v>9.8000000000000004E-2</v>
      </c>
      <c r="S9" s="95">
        <f t="shared" si="3"/>
        <v>2</v>
      </c>
      <c r="U9" s="69">
        <f t="shared" si="4"/>
        <v>0.75726157188278964</v>
      </c>
      <c r="V9" s="23">
        <f t="shared" si="5"/>
        <v>6</v>
      </c>
    </row>
    <row r="10" spans="1:22" x14ac:dyDescent="0.25">
      <c r="A10" s="9" t="s">
        <v>13</v>
      </c>
      <c r="B10" s="9" t="s">
        <v>9</v>
      </c>
      <c r="C10" s="9">
        <v>2013</v>
      </c>
      <c r="E10" s="18">
        <v>1.4004629629629629E-3</v>
      </c>
      <c r="F10" s="19">
        <f>($F$4/E10)*$E$5</f>
        <v>0.27719008264462808</v>
      </c>
      <c r="G10" s="57">
        <f t="shared" si="0"/>
        <v>3</v>
      </c>
      <c r="I10" s="23">
        <v>101</v>
      </c>
      <c r="J10" s="56">
        <f>(I10/$J$4)*$I$5</f>
        <v>0.11477272727272726</v>
      </c>
      <c r="K10" s="23">
        <f t="shared" si="1"/>
        <v>8</v>
      </c>
      <c r="M10" s="22">
        <v>2.7662037037037038E-4</v>
      </c>
      <c r="N10" s="56">
        <f>$M$5*($N$4/M10)</f>
        <v>0.19405857740585772</v>
      </c>
      <c r="O10" s="23">
        <f t="shared" si="2"/>
        <v>8</v>
      </c>
      <c r="Q10" s="23">
        <v>100</v>
      </c>
      <c r="R10" s="56">
        <f>$Q$5*(Q10/$R$4)</f>
        <v>0.1</v>
      </c>
      <c r="S10" s="95">
        <f t="shared" si="3"/>
        <v>1</v>
      </c>
      <c r="U10" s="69">
        <f t="shared" si="4"/>
        <v>0.68602138732321305</v>
      </c>
      <c r="V10" s="23">
        <f t="shared" si="5"/>
        <v>9</v>
      </c>
    </row>
    <row r="11" spans="1:22" x14ac:dyDescent="0.25">
      <c r="A11" s="9" t="s">
        <v>14</v>
      </c>
      <c r="B11" s="9" t="s">
        <v>10</v>
      </c>
      <c r="C11" s="9">
        <v>2013</v>
      </c>
      <c r="E11" s="18">
        <v>1.3726851851851851E-3</v>
      </c>
      <c r="F11" s="19">
        <f>($F$4/E11)*$E$5</f>
        <v>0.28279932546374364</v>
      </c>
      <c r="G11" s="57">
        <f t="shared" si="0"/>
        <v>2</v>
      </c>
      <c r="I11" s="23">
        <v>226</v>
      </c>
      <c r="J11" s="56">
        <f>(I11/$J$4)*$I$5</f>
        <v>0.25681818181818183</v>
      </c>
      <c r="K11" s="57">
        <f t="shared" si="1"/>
        <v>2</v>
      </c>
      <c r="M11" s="22">
        <v>2.1180555555555555E-4</v>
      </c>
      <c r="N11" s="56">
        <f>$M$5*($N$4/M11)</f>
        <v>0.25344262295081965</v>
      </c>
      <c r="O11" s="23">
        <f t="shared" si="2"/>
        <v>6</v>
      </c>
      <c r="Q11" s="23">
        <v>96</v>
      </c>
      <c r="R11" s="56">
        <f>$Q$5*(Q11/$R$4)</f>
        <v>9.6000000000000002E-2</v>
      </c>
      <c r="S11" s="95">
        <f t="shared" si="3"/>
        <v>4</v>
      </c>
      <c r="U11" s="69">
        <f t="shared" si="4"/>
        <v>0.8890601302327451</v>
      </c>
      <c r="V11" s="57">
        <f t="shared" si="5"/>
        <v>3</v>
      </c>
    </row>
    <row r="12" spans="1:22" x14ac:dyDescent="0.25">
      <c r="A12" s="9" t="s">
        <v>2</v>
      </c>
      <c r="B12" s="9" t="s">
        <v>11</v>
      </c>
      <c r="C12" s="9">
        <v>2013</v>
      </c>
      <c r="E12" s="18">
        <v>1.4722222222222222E-3</v>
      </c>
      <c r="F12" s="19">
        <f>($F$4/E12)*$E$5</f>
        <v>0.26367924528301884</v>
      </c>
      <c r="G12" s="23">
        <f t="shared" si="0"/>
        <v>5</v>
      </c>
      <c r="I12" s="23">
        <v>129</v>
      </c>
      <c r="J12" s="56">
        <f>(I12/$J$4)*$I$5</f>
        <v>0.14659090909090908</v>
      </c>
      <c r="K12" s="23">
        <f t="shared" si="1"/>
        <v>7</v>
      </c>
      <c r="M12" s="22">
        <v>2.8009259259259258E-4</v>
      </c>
      <c r="N12" s="56">
        <f>$M$5*($N$4/M12)</f>
        <v>0.19165289256198348</v>
      </c>
      <c r="O12" s="23">
        <f t="shared" si="2"/>
        <v>9</v>
      </c>
      <c r="Q12" s="23">
        <v>96</v>
      </c>
      <c r="R12" s="56">
        <f>$Q$5*(Q12/$R$4)</f>
        <v>9.6000000000000002E-2</v>
      </c>
      <c r="S12" s="95">
        <f t="shared" si="3"/>
        <v>4</v>
      </c>
      <c r="U12" s="69">
        <f t="shared" si="4"/>
        <v>0.69792304693591134</v>
      </c>
      <c r="V12" s="23">
        <f t="shared" si="5"/>
        <v>8</v>
      </c>
    </row>
    <row r="13" spans="1:22" x14ac:dyDescent="0.25">
      <c r="A13" s="9" t="s">
        <v>26</v>
      </c>
      <c r="B13" s="9" t="s">
        <v>7</v>
      </c>
      <c r="C13" s="9">
        <v>2013</v>
      </c>
      <c r="E13" s="18">
        <v>1.4386574074074076E-3</v>
      </c>
      <c r="F13" s="19">
        <f>($F$4/E13)*$E$5</f>
        <v>0.2698310539018503</v>
      </c>
      <c r="G13" s="23">
        <f t="shared" si="0"/>
        <v>4</v>
      </c>
      <c r="I13" s="23">
        <v>264</v>
      </c>
      <c r="J13" s="56">
        <f>(I13/$J$4)*$I$5</f>
        <v>0.3</v>
      </c>
      <c r="K13" s="57">
        <f t="shared" si="1"/>
        <v>1</v>
      </c>
      <c r="M13" s="22">
        <v>1.9560185185185183E-4</v>
      </c>
      <c r="N13" s="56">
        <f>$M$5*($N$4/M13)</f>
        <v>0.27443786982248525</v>
      </c>
      <c r="O13" s="57">
        <f t="shared" si="2"/>
        <v>3</v>
      </c>
      <c r="Q13" s="23">
        <v>92</v>
      </c>
      <c r="R13" s="56">
        <f>$Q$5*(Q13/$R$4)</f>
        <v>9.2000000000000012E-2</v>
      </c>
      <c r="S13" s="95">
        <f t="shared" si="3"/>
        <v>9</v>
      </c>
      <c r="U13" s="69">
        <f t="shared" si="4"/>
        <v>0.93626892372433546</v>
      </c>
      <c r="V13" s="57">
        <f t="shared" si="5"/>
        <v>1</v>
      </c>
    </row>
    <row r="14" spans="1:22" x14ac:dyDescent="0.25">
      <c r="A14" s="9" t="s">
        <v>26</v>
      </c>
      <c r="B14" s="9" t="s">
        <v>8</v>
      </c>
      <c r="C14" s="9">
        <v>2013</v>
      </c>
      <c r="E14" s="18">
        <v>1.5300925925925924E-3</v>
      </c>
      <c r="F14" s="19">
        <f>($F$4/E14)*$E$5</f>
        <v>0.25370650529500754</v>
      </c>
      <c r="G14" s="23">
        <f t="shared" si="0"/>
        <v>7</v>
      </c>
      <c r="I14" s="23">
        <v>209</v>
      </c>
      <c r="J14" s="56">
        <f>(I14/$J$4)*$I$5</f>
        <v>0.23749999999999999</v>
      </c>
      <c r="K14" s="57">
        <f t="shared" si="1"/>
        <v>3</v>
      </c>
      <c r="M14" s="22">
        <v>1.934027777777778E-4</v>
      </c>
      <c r="N14" s="56">
        <f>$M$5*($N$4/M14)</f>
        <v>0.27755834829443443</v>
      </c>
      <c r="O14" s="57">
        <f t="shared" si="2"/>
        <v>2</v>
      </c>
      <c r="Q14" s="23">
        <v>98</v>
      </c>
      <c r="R14" s="56">
        <f>$Q$5*(Q14/$R$4)</f>
        <v>9.8000000000000004E-2</v>
      </c>
      <c r="S14" s="95">
        <f t="shared" si="3"/>
        <v>2</v>
      </c>
      <c r="U14" s="69">
        <f t="shared" si="4"/>
        <v>0.866764853589442</v>
      </c>
      <c r="V14" s="23">
        <f t="shared" si="5"/>
        <v>4</v>
      </c>
    </row>
    <row r="15" spans="1:22" x14ac:dyDescent="0.25">
      <c r="A15" s="9" t="s">
        <v>12</v>
      </c>
      <c r="B15" s="9" t="s">
        <v>151</v>
      </c>
      <c r="C15" s="9">
        <v>2013</v>
      </c>
      <c r="E15" s="18">
        <v>1.4895833333333332E-3</v>
      </c>
      <c r="F15" s="19">
        <f>($F$4/E15)*$E$5</f>
        <v>0.26060606060606062</v>
      </c>
      <c r="G15" s="23">
        <f t="shared" si="0"/>
        <v>6</v>
      </c>
      <c r="I15" s="23">
        <v>98</v>
      </c>
      <c r="J15" s="56">
        <f>(I15/$J$4)*$I$5</f>
        <v>0.11136363636363636</v>
      </c>
      <c r="K15" s="23">
        <f t="shared" si="1"/>
        <v>9</v>
      </c>
      <c r="M15" s="22">
        <v>2.0138888888888886E-4</v>
      </c>
      <c r="N15" s="56">
        <f>$M$5*($N$4/M15)</f>
        <v>0.26655172413793105</v>
      </c>
      <c r="O15" s="23">
        <f t="shared" si="2"/>
        <v>4</v>
      </c>
      <c r="Q15" s="23">
        <v>96</v>
      </c>
      <c r="R15" s="56">
        <f>$Q$5*(Q15/$R$4)</f>
        <v>9.6000000000000002E-2</v>
      </c>
      <c r="S15" s="95">
        <f t="shared" si="3"/>
        <v>4</v>
      </c>
      <c r="U15" s="69">
        <f t="shared" si="4"/>
        <v>0.73452142110762797</v>
      </c>
      <c r="V15" s="23">
        <f t="shared" si="5"/>
        <v>7</v>
      </c>
    </row>
    <row r="18" spans="2:2" x14ac:dyDescent="0.25">
      <c r="B18" s="59" t="s">
        <v>163</v>
      </c>
    </row>
  </sheetData>
  <mergeCells count="6">
    <mergeCell ref="Q5:R5"/>
    <mergeCell ref="A1:E1"/>
    <mergeCell ref="A2:E2"/>
    <mergeCell ref="E5:F5"/>
    <mergeCell ref="I5:J5"/>
    <mergeCell ref="M5:N5"/>
  </mergeCells>
  <pageMargins left="0.7" right="0.7" top="0.78740157499999996" bottom="0.78740157499999996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7267-F238-45AA-8BC8-8227E586FDA7}">
  <sheetPr>
    <pageSetUpPr fitToPage="1"/>
  </sheetPr>
  <dimension ref="A1:V21"/>
  <sheetViews>
    <sheetView workbookViewId="0">
      <selection activeCell="K20" sqref="K20"/>
    </sheetView>
  </sheetViews>
  <sheetFormatPr defaultColWidth="9.140625" defaultRowHeight="15" x14ac:dyDescent="0.25"/>
  <cols>
    <col min="1" max="1" width="12.28515625" style="1" customWidth="1"/>
    <col min="2" max="2" width="18.140625" style="1" customWidth="1"/>
    <col min="3" max="3" width="9.140625" style="1"/>
    <col min="4" max="5" width="9.140625" style="1" customWidth="1"/>
    <col min="6" max="6" width="9.140625" style="1" hidden="1" customWidth="1"/>
    <col min="7" max="7" width="9" style="13" customWidth="1"/>
    <col min="8" max="8" width="3.28515625" style="1" customWidth="1"/>
    <col min="9" max="9" width="9.140625" style="1" customWidth="1"/>
    <col min="10" max="10" width="9.140625" style="1" hidden="1" customWidth="1"/>
    <col min="11" max="11" width="9" style="13" customWidth="1"/>
    <col min="12" max="12" width="3.85546875" style="1" customWidth="1"/>
    <col min="13" max="13" width="9.140625" style="1" customWidth="1"/>
    <col min="14" max="14" width="9.140625" style="1" hidden="1" customWidth="1"/>
    <col min="15" max="15" width="9" style="13" customWidth="1"/>
    <col min="16" max="16" width="4.140625" style="1" customWidth="1"/>
    <col min="17" max="17" width="9.140625" style="1" customWidth="1"/>
    <col min="18" max="18" width="9.140625" style="1" hidden="1" customWidth="1"/>
    <col min="19" max="19" width="9" style="13" customWidth="1"/>
    <col min="20" max="20" width="3.85546875" style="1" customWidth="1"/>
    <col min="21" max="21" width="9.140625" style="1" customWidth="1"/>
    <col min="22" max="22" width="13.7109375" style="13" customWidth="1"/>
    <col min="23" max="16384" width="9.140625" style="1"/>
  </cols>
  <sheetData>
    <row r="1" spans="1:22" x14ac:dyDescent="0.25">
      <c r="A1" s="31" t="s">
        <v>118</v>
      </c>
      <c r="B1" s="31"/>
      <c r="C1" s="31"/>
      <c r="D1" s="31"/>
      <c r="E1" s="31"/>
    </row>
    <row r="2" spans="1:22" x14ac:dyDescent="0.25">
      <c r="A2" s="31" t="s">
        <v>117</v>
      </c>
      <c r="B2" s="31"/>
      <c r="C2" s="31"/>
      <c r="D2" s="31"/>
      <c r="E2" s="31"/>
    </row>
    <row r="4" spans="1:22" x14ac:dyDescent="0.25">
      <c r="A4" s="5" t="s">
        <v>123</v>
      </c>
      <c r="B4" s="5" t="s">
        <v>124</v>
      </c>
      <c r="E4" s="23" t="s">
        <v>142</v>
      </c>
      <c r="F4" s="22">
        <f>MIN(E7:E18)</f>
        <v>1.5023148148148148E-3</v>
      </c>
      <c r="G4" s="23" t="s">
        <v>146</v>
      </c>
      <c r="H4" s="14"/>
      <c r="I4" s="23" t="s">
        <v>143</v>
      </c>
      <c r="J4" s="23">
        <f>MAX(I7:I18)</f>
        <v>258</v>
      </c>
      <c r="K4" s="23" t="s">
        <v>146</v>
      </c>
      <c r="L4" s="14"/>
      <c r="M4" s="23" t="s">
        <v>144</v>
      </c>
      <c r="N4" s="22">
        <f>MIN(M7:M18)</f>
        <v>1.9027777777777779E-4</v>
      </c>
      <c r="O4" s="23" t="s">
        <v>146</v>
      </c>
      <c r="P4" s="14"/>
      <c r="Q4" s="23" t="s">
        <v>148</v>
      </c>
      <c r="R4" s="23">
        <f>MAX(Q7:Q18)</f>
        <v>96</v>
      </c>
      <c r="S4" s="23" t="s">
        <v>165</v>
      </c>
      <c r="T4" s="12"/>
      <c r="U4" s="66" t="s">
        <v>145</v>
      </c>
      <c r="V4" s="23" t="s">
        <v>147</v>
      </c>
    </row>
    <row r="5" spans="1:22" x14ac:dyDescent="0.25">
      <c r="E5" s="51">
        <v>0.3</v>
      </c>
      <c r="F5" s="52"/>
      <c r="G5" s="21" t="s">
        <v>152</v>
      </c>
      <c r="H5" s="12"/>
      <c r="I5" s="51">
        <v>0.3</v>
      </c>
      <c r="J5" s="52"/>
      <c r="K5" s="21" t="s">
        <v>153</v>
      </c>
      <c r="L5" s="12"/>
      <c r="M5" s="51">
        <v>0.3</v>
      </c>
      <c r="N5" s="52"/>
      <c r="O5" s="21" t="s">
        <v>154</v>
      </c>
      <c r="P5" s="12"/>
      <c r="Q5" s="51">
        <v>0.1</v>
      </c>
      <c r="R5" s="52"/>
      <c r="S5" s="21"/>
      <c r="T5"/>
      <c r="U5" s="9"/>
      <c r="V5" s="21"/>
    </row>
    <row r="6" spans="1:22" x14ac:dyDescent="0.25">
      <c r="E6" s="21" t="s">
        <v>159</v>
      </c>
      <c r="F6" s="21"/>
      <c r="G6" s="23" t="s">
        <v>138</v>
      </c>
      <c r="H6" s="13"/>
      <c r="I6" s="23" t="s">
        <v>160</v>
      </c>
      <c r="J6" s="23"/>
      <c r="K6" s="23" t="s">
        <v>138</v>
      </c>
      <c r="L6" s="13"/>
      <c r="M6" s="23" t="s">
        <v>159</v>
      </c>
      <c r="N6" s="23"/>
      <c r="O6" s="23" t="s">
        <v>138</v>
      </c>
      <c r="P6" s="13"/>
      <c r="Q6" s="23" t="s">
        <v>161</v>
      </c>
      <c r="R6" s="23"/>
      <c r="S6" s="23" t="s">
        <v>138</v>
      </c>
      <c r="U6" s="67" t="s">
        <v>166</v>
      </c>
      <c r="V6" s="23" t="s">
        <v>162</v>
      </c>
    </row>
    <row r="7" spans="1:22" x14ac:dyDescent="0.25">
      <c r="A7" s="6" t="s">
        <v>27</v>
      </c>
      <c r="B7" s="6" t="s">
        <v>113</v>
      </c>
      <c r="C7" s="6">
        <v>2014</v>
      </c>
      <c r="D7" s="33"/>
      <c r="E7" s="25">
        <v>1.888888888888889E-3</v>
      </c>
      <c r="F7" s="58">
        <f>($F$4/E7)*$E$5</f>
        <v>0.23860294117647057</v>
      </c>
      <c r="G7" s="23">
        <f t="shared" ref="G7:G18" si="0">RANK(F7,$F$7:$F$18)</f>
        <v>9</v>
      </c>
      <c r="H7" s="36"/>
      <c r="I7" s="6">
        <v>187</v>
      </c>
      <c r="J7" s="58">
        <f>(I7/$J$4)*$I$5</f>
        <v>0.21744186046511627</v>
      </c>
      <c r="K7" s="23">
        <f t="shared" ref="K7:K18" si="1">RANK(J7,$J$7:$J$18)</f>
        <v>7</v>
      </c>
      <c r="L7" s="36"/>
      <c r="M7" s="25">
        <v>1.9027777777777779E-4</v>
      </c>
      <c r="N7" s="58">
        <f>$M$5*($N$4/M7)</f>
        <v>0.3</v>
      </c>
      <c r="O7" s="57">
        <f t="shared" ref="O7:O18" si="2">RANK(N7,$N$7:$N$18)</f>
        <v>1</v>
      </c>
      <c r="P7" s="36"/>
      <c r="Q7" s="6">
        <v>86</v>
      </c>
      <c r="R7" s="58">
        <f>$Q$5*(Q7/$R$4)</f>
        <v>8.9583333333333348E-2</v>
      </c>
      <c r="S7" s="96">
        <f t="shared" ref="S7:S18" si="3">RANK(R7,$R$7:$R$18)</f>
        <v>8</v>
      </c>
      <c r="T7" s="36"/>
      <c r="U7" s="68">
        <f>F7+J7+N7+R7</f>
        <v>0.84562813497492018</v>
      </c>
      <c r="V7" s="23">
        <f t="shared" ref="V7:V18" si="4">RANK(U7,$U$7:$U$18)</f>
        <v>6</v>
      </c>
    </row>
    <row r="8" spans="1:22" x14ac:dyDescent="0.25">
      <c r="A8" s="6" t="s">
        <v>0</v>
      </c>
      <c r="B8" s="6" t="s">
        <v>15</v>
      </c>
      <c r="C8" s="6">
        <v>2014</v>
      </c>
      <c r="D8" s="33"/>
      <c r="E8" s="25">
        <v>1.6307870370370367E-3</v>
      </c>
      <c r="F8" s="58">
        <f>($F$4/E8)*$E$5</f>
        <v>0.27636621717530169</v>
      </c>
      <c r="G8" s="23">
        <f t="shared" si="0"/>
        <v>6</v>
      </c>
      <c r="H8" s="36"/>
      <c r="I8" s="6">
        <v>199</v>
      </c>
      <c r="J8" s="58">
        <f>(I8/$J$4)*$I$5</f>
        <v>0.2313953488372093</v>
      </c>
      <c r="K8" s="23">
        <f t="shared" si="1"/>
        <v>4</v>
      </c>
      <c r="L8" s="36"/>
      <c r="M8" s="25">
        <v>2.2187499999999999E-4</v>
      </c>
      <c r="N8" s="58">
        <f>$M$5*($N$4/M8)</f>
        <v>0.25727699530516435</v>
      </c>
      <c r="O8" s="23">
        <f t="shared" si="2"/>
        <v>9</v>
      </c>
      <c r="P8" s="36"/>
      <c r="Q8" s="6">
        <v>96</v>
      </c>
      <c r="R8" s="58">
        <f>$Q$5*(Q8/$R$4)</f>
        <v>0.1</v>
      </c>
      <c r="S8" s="96">
        <f t="shared" si="3"/>
        <v>1</v>
      </c>
      <c r="T8" s="36"/>
      <c r="U8" s="68">
        <f t="shared" ref="U8:U18" si="5">F8+J8+N8+R8</f>
        <v>0.86503856131767531</v>
      </c>
      <c r="V8" s="23">
        <f t="shared" si="4"/>
        <v>5</v>
      </c>
    </row>
    <row r="9" spans="1:22" x14ac:dyDescent="0.25">
      <c r="A9" s="6" t="s">
        <v>13</v>
      </c>
      <c r="B9" s="6" t="s">
        <v>16</v>
      </c>
      <c r="C9" s="6">
        <v>2014</v>
      </c>
      <c r="D9" s="33"/>
      <c r="E9" s="25">
        <v>1.5023148148148148E-3</v>
      </c>
      <c r="F9" s="58">
        <f>($F$4/E9)*$E$5</f>
        <v>0.3</v>
      </c>
      <c r="G9" s="57">
        <f t="shared" si="0"/>
        <v>1</v>
      </c>
      <c r="H9" s="36"/>
      <c r="I9" s="6">
        <v>199</v>
      </c>
      <c r="J9" s="58">
        <f>(I9/$J$4)*$I$5</f>
        <v>0.2313953488372093</v>
      </c>
      <c r="K9" s="23">
        <f t="shared" si="1"/>
        <v>4</v>
      </c>
      <c r="L9" s="36"/>
      <c r="M9" s="25">
        <v>2.0173611111111108E-4</v>
      </c>
      <c r="N9" s="58">
        <f>$M$5*($N$4/M9)</f>
        <v>0.28296041308089503</v>
      </c>
      <c r="O9" s="23">
        <f t="shared" si="2"/>
        <v>5</v>
      </c>
      <c r="P9" s="36"/>
      <c r="Q9" s="6">
        <v>90</v>
      </c>
      <c r="R9" s="58">
        <f>$Q$5*(Q9/$R$4)</f>
        <v>9.375E-2</v>
      </c>
      <c r="S9" s="96">
        <f t="shared" si="3"/>
        <v>6</v>
      </c>
      <c r="T9" s="36"/>
      <c r="U9" s="68">
        <f t="shared" si="5"/>
        <v>0.90810576191810433</v>
      </c>
      <c r="V9" s="57">
        <f t="shared" si="4"/>
        <v>3</v>
      </c>
    </row>
    <row r="10" spans="1:22" x14ac:dyDescent="0.25">
      <c r="A10" s="6" t="s">
        <v>18</v>
      </c>
      <c r="B10" s="6" t="s">
        <v>17</v>
      </c>
      <c r="C10" s="6">
        <v>2014</v>
      </c>
      <c r="D10" s="33"/>
      <c r="E10" s="25">
        <v>1.6064814814814815E-3</v>
      </c>
      <c r="F10" s="58">
        <f>($F$4/E10)*$E$5</f>
        <v>0.28054755043227664</v>
      </c>
      <c r="G10" s="57">
        <f t="shared" si="0"/>
        <v>3</v>
      </c>
      <c r="H10" s="33"/>
      <c r="I10" s="6">
        <v>160</v>
      </c>
      <c r="J10" s="58">
        <f>(I10/$J$4)*$I$5</f>
        <v>0.18604651162790697</v>
      </c>
      <c r="K10" s="23">
        <f t="shared" si="1"/>
        <v>8</v>
      </c>
      <c r="L10" s="33"/>
      <c r="M10" s="25">
        <v>2.1006944444444445E-4</v>
      </c>
      <c r="N10" s="58">
        <f>$M$5*($N$4/M10)</f>
        <v>0.27173553719008264</v>
      </c>
      <c r="O10" s="23">
        <f t="shared" si="2"/>
        <v>8</v>
      </c>
      <c r="P10" s="33"/>
      <c r="Q10" s="6">
        <v>84</v>
      </c>
      <c r="R10" s="58">
        <f>$Q$5*(Q10/$R$4)</f>
        <v>8.7500000000000008E-2</v>
      </c>
      <c r="S10" s="96">
        <f t="shared" si="3"/>
        <v>10</v>
      </c>
      <c r="T10" s="33"/>
      <c r="U10" s="68">
        <f t="shared" si="5"/>
        <v>0.82582959925026633</v>
      </c>
      <c r="V10" s="23">
        <f t="shared" si="4"/>
        <v>7</v>
      </c>
    </row>
    <row r="11" spans="1:22" x14ac:dyDescent="0.25">
      <c r="A11" s="7" t="s">
        <v>12</v>
      </c>
      <c r="B11" s="6" t="s">
        <v>101</v>
      </c>
      <c r="C11" s="6">
        <v>2014</v>
      </c>
      <c r="D11" s="33"/>
      <c r="E11" s="25">
        <v>1.9502314814814816E-3</v>
      </c>
      <c r="F11" s="58">
        <f>($F$4/E11)*$E$5</f>
        <v>0.23109792284866465</v>
      </c>
      <c r="G11" s="23">
        <f t="shared" si="0"/>
        <v>11</v>
      </c>
      <c r="H11" s="33"/>
      <c r="I11" s="6">
        <v>200</v>
      </c>
      <c r="J11" s="58">
        <f>(I11/$J$4)*$I$5</f>
        <v>0.23255813953488372</v>
      </c>
      <c r="K11" s="57">
        <f t="shared" si="1"/>
        <v>3</v>
      </c>
      <c r="L11" s="33"/>
      <c r="M11" s="25">
        <v>2.3159722222222223E-4</v>
      </c>
      <c r="N11" s="58">
        <f>$M$5*($N$4/M11)</f>
        <v>0.24647676161919041</v>
      </c>
      <c r="O11" s="23">
        <f t="shared" si="2"/>
        <v>11</v>
      </c>
      <c r="P11" s="33"/>
      <c r="Q11" s="6">
        <v>82</v>
      </c>
      <c r="R11" s="58">
        <f>$Q$5*(Q11/$R$4)</f>
        <v>8.5416666666666669E-2</v>
      </c>
      <c r="S11" s="96">
        <f t="shared" si="3"/>
        <v>11</v>
      </c>
      <c r="T11" s="33"/>
      <c r="U11" s="68">
        <f t="shared" si="5"/>
        <v>0.7955494906694055</v>
      </c>
      <c r="V11" s="23">
        <f t="shared" si="4"/>
        <v>8</v>
      </c>
    </row>
    <row r="12" spans="1:22" x14ac:dyDescent="0.25">
      <c r="A12" s="6" t="s">
        <v>27</v>
      </c>
      <c r="B12" s="6" t="s">
        <v>112</v>
      </c>
      <c r="C12" s="6">
        <v>2014</v>
      </c>
      <c r="D12" s="33"/>
      <c r="E12" s="25">
        <v>1.7291666666666668E-3</v>
      </c>
      <c r="F12" s="58">
        <f>($F$4/E12)*$E$5</f>
        <v>0.26064257028112447</v>
      </c>
      <c r="G12" s="23">
        <f t="shared" si="0"/>
        <v>7</v>
      </c>
      <c r="H12" s="33"/>
      <c r="I12" s="6">
        <v>127</v>
      </c>
      <c r="J12" s="58">
        <f>(I12/$J$4)*$I$5</f>
        <v>0.14767441860465116</v>
      </c>
      <c r="K12" s="23">
        <f t="shared" si="1"/>
        <v>10</v>
      </c>
      <c r="L12" s="33"/>
      <c r="M12" s="25">
        <v>2.2256944444444443E-4</v>
      </c>
      <c r="N12" s="58">
        <f>$M$5*($N$4/M12)</f>
        <v>0.25647425897035886</v>
      </c>
      <c r="O12" s="23">
        <f t="shared" si="2"/>
        <v>10</v>
      </c>
      <c r="P12" s="33"/>
      <c r="Q12" s="6">
        <v>86</v>
      </c>
      <c r="R12" s="58">
        <f>$Q$5*(Q12/$R$4)</f>
        <v>8.9583333333333348E-2</v>
      </c>
      <c r="S12" s="96">
        <f t="shared" si="3"/>
        <v>8</v>
      </c>
      <c r="T12" s="33"/>
      <c r="U12" s="68">
        <f t="shared" si="5"/>
        <v>0.75437458118946776</v>
      </c>
      <c r="V12" s="23">
        <f t="shared" si="4"/>
        <v>11</v>
      </c>
    </row>
    <row r="13" spans="1:22" x14ac:dyDescent="0.25">
      <c r="A13" s="6" t="s">
        <v>18</v>
      </c>
      <c r="B13" s="6" t="s">
        <v>115</v>
      </c>
      <c r="C13" s="6">
        <v>2014</v>
      </c>
      <c r="D13" s="33"/>
      <c r="E13" s="25">
        <v>1.9085648148148145E-3</v>
      </c>
      <c r="F13" s="58">
        <f>($F$4/E13)*$E$5</f>
        <v>0.23614311704063071</v>
      </c>
      <c r="G13" s="23">
        <f t="shared" si="0"/>
        <v>10</v>
      </c>
      <c r="H13" s="33"/>
      <c r="I13" s="6">
        <v>134</v>
      </c>
      <c r="J13" s="58">
        <f>(I13/$J$4)*$I$5</f>
        <v>0.1558139534883721</v>
      </c>
      <c r="K13" s="23">
        <f t="shared" si="1"/>
        <v>9</v>
      </c>
      <c r="L13" s="33"/>
      <c r="M13" s="25">
        <v>2.0277777777777777E-4</v>
      </c>
      <c r="N13" s="58">
        <f>$M$5*($N$4/M13)</f>
        <v>0.28150684931506853</v>
      </c>
      <c r="O13" s="23">
        <f t="shared" si="2"/>
        <v>6</v>
      </c>
      <c r="P13" s="33"/>
      <c r="Q13" s="6">
        <v>92</v>
      </c>
      <c r="R13" s="58">
        <f>$Q$5*(Q13/$R$4)</f>
        <v>9.583333333333334E-2</v>
      </c>
      <c r="S13" s="96">
        <f t="shared" si="3"/>
        <v>4</v>
      </c>
      <c r="T13" s="33"/>
      <c r="U13" s="68">
        <f t="shared" si="5"/>
        <v>0.76929725317740461</v>
      </c>
      <c r="V13" s="23">
        <f t="shared" si="4"/>
        <v>10</v>
      </c>
    </row>
    <row r="14" spans="1:22" x14ac:dyDescent="0.25">
      <c r="A14" s="7" t="s">
        <v>14</v>
      </c>
      <c r="B14" s="6" t="s">
        <v>95</v>
      </c>
      <c r="C14" s="6">
        <v>2014</v>
      </c>
      <c r="D14" s="33"/>
      <c r="E14" s="25">
        <v>1.5208333333333332E-3</v>
      </c>
      <c r="F14" s="58">
        <f>($F$4/E14)*$E$5</f>
        <v>0.29634703196347034</v>
      </c>
      <c r="G14" s="57">
        <f t="shared" si="0"/>
        <v>2</v>
      </c>
      <c r="H14" s="33"/>
      <c r="I14" s="6">
        <v>225</v>
      </c>
      <c r="J14" s="58">
        <f>(I14/$J$4)*$I$5</f>
        <v>0.26162790697674415</v>
      </c>
      <c r="K14" s="57">
        <f t="shared" si="1"/>
        <v>2</v>
      </c>
      <c r="L14" s="33"/>
      <c r="M14" s="25">
        <v>1.9583333333333334E-4</v>
      </c>
      <c r="N14" s="58">
        <f>$M$5*($N$4/M14)</f>
        <v>0.29148936170212769</v>
      </c>
      <c r="O14" s="57">
        <f t="shared" si="2"/>
        <v>2</v>
      </c>
      <c r="P14" s="33"/>
      <c r="Q14" s="6">
        <v>90</v>
      </c>
      <c r="R14" s="58">
        <f>$Q$5*(Q14/$R$4)</f>
        <v>9.375E-2</v>
      </c>
      <c r="S14" s="96">
        <f t="shared" si="3"/>
        <v>6</v>
      </c>
      <c r="T14" s="33"/>
      <c r="U14" s="68">
        <f t="shared" si="5"/>
        <v>0.94321430064234213</v>
      </c>
      <c r="V14" s="57">
        <f t="shared" si="4"/>
        <v>1</v>
      </c>
    </row>
    <row r="15" spans="1:22" x14ac:dyDescent="0.25">
      <c r="A15" s="6" t="s">
        <v>27</v>
      </c>
      <c r="B15" s="6" t="s">
        <v>111</v>
      </c>
      <c r="C15" s="6">
        <v>2014</v>
      </c>
      <c r="D15" s="33"/>
      <c r="E15" s="25">
        <v>1.7372685185185188E-3</v>
      </c>
      <c r="F15" s="58">
        <f>($F$4/E15)*$E$5</f>
        <v>0.25942704863424376</v>
      </c>
      <c r="G15" s="23">
        <f t="shared" si="0"/>
        <v>8</v>
      </c>
      <c r="H15" s="33"/>
      <c r="I15" s="6">
        <v>258</v>
      </c>
      <c r="J15" s="58">
        <f>(I15/$J$4)*$I$5</f>
        <v>0.3</v>
      </c>
      <c r="K15" s="57">
        <f t="shared" si="1"/>
        <v>1</v>
      </c>
      <c r="L15" s="33"/>
      <c r="M15" s="25">
        <v>2.0752314814814817E-4</v>
      </c>
      <c r="N15" s="58">
        <f>$M$5*($N$4/M15)</f>
        <v>0.27506971556051313</v>
      </c>
      <c r="O15" s="23">
        <f t="shared" si="2"/>
        <v>7</v>
      </c>
      <c r="P15" s="33"/>
      <c r="Q15" s="6">
        <v>92</v>
      </c>
      <c r="R15" s="58">
        <f>$Q$5*(Q15/$R$4)</f>
        <v>9.583333333333334E-2</v>
      </c>
      <c r="S15" s="96">
        <f t="shared" si="3"/>
        <v>4</v>
      </c>
      <c r="T15" s="33"/>
      <c r="U15" s="68">
        <f t="shared" si="5"/>
        <v>0.93033009752809026</v>
      </c>
      <c r="V15" s="57">
        <f t="shared" si="4"/>
        <v>2</v>
      </c>
    </row>
    <row r="16" spans="1:22" x14ac:dyDescent="0.25">
      <c r="A16" s="6" t="s">
        <v>27</v>
      </c>
      <c r="B16" s="6" t="s">
        <v>110</v>
      </c>
      <c r="C16" s="6">
        <v>2014</v>
      </c>
      <c r="D16" s="33"/>
      <c r="E16" s="25">
        <v>2.2835648148148147E-3</v>
      </c>
      <c r="F16" s="58">
        <f>($F$4/E16)*$E$5</f>
        <v>0.19736441966548404</v>
      </c>
      <c r="G16" s="23">
        <f t="shared" si="0"/>
        <v>12</v>
      </c>
      <c r="H16" s="33"/>
      <c r="I16" s="6">
        <v>103</v>
      </c>
      <c r="J16" s="58">
        <f>(I16/$J$4)*$I$5</f>
        <v>0.1197674418604651</v>
      </c>
      <c r="K16" s="23">
        <f t="shared" si="1"/>
        <v>11</v>
      </c>
      <c r="L16" s="33"/>
      <c r="M16" s="25">
        <v>2.5856481481481482E-4</v>
      </c>
      <c r="N16" s="58">
        <f>$M$5*($N$4/M16)</f>
        <v>0.22076991942703672</v>
      </c>
      <c r="O16" s="23">
        <f t="shared" si="2"/>
        <v>12</v>
      </c>
      <c r="P16" s="33"/>
      <c r="Q16" s="6">
        <v>80</v>
      </c>
      <c r="R16" s="58">
        <f>$Q$5*(Q16/$R$4)</f>
        <v>8.3333333333333343E-2</v>
      </c>
      <c r="S16" s="96">
        <f t="shared" si="3"/>
        <v>12</v>
      </c>
      <c r="T16" s="33"/>
      <c r="U16" s="68">
        <f t="shared" si="5"/>
        <v>0.62123511428631917</v>
      </c>
      <c r="V16" s="23">
        <f t="shared" si="4"/>
        <v>12</v>
      </c>
    </row>
    <row r="17" spans="1:22" x14ac:dyDescent="0.25">
      <c r="A17" s="6" t="s">
        <v>27</v>
      </c>
      <c r="B17" s="6" t="s">
        <v>109</v>
      </c>
      <c r="C17" s="6">
        <v>2014</v>
      </c>
      <c r="D17" s="33"/>
      <c r="E17" s="25">
        <v>1.6296296296296295E-3</v>
      </c>
      <c r="F17" s="58">
        <f>($F$4/E17)*$E$5</f>
        <v>0.27656250000000004</v>
      </c>
      <c r="G17" s="23">
        <f t="shared" si="0"/>
        <v>5</v>
      </c>
      <c r="H17" s="33"/>
      <c r="I17" s="6">
        <v>192</v>
      </c>
      <c r="J17" s="58">
        <f>(I17/$J$4)*$I$5</f>
        <v>0.22325581395348837</v>
      </c>
      <c r="K17" s="23">
        <f t="shared" si="1"/>
        <v>6</v>
      </c>
      <c r="L17" s="33"/>
      <c r="M17" s="25">
        <v>1.9872685185185187E-4</v>
      </c>
      <c r="N17" s="58">
        <f>$M$5*($N$4/M17)</f>
        <v>0.28724519510774604</v>
      </c>
      <c r="O17" s="57">
        <f t="shared" si="2"/>
        <v>3</v>
      </c>
      <c r="P17" s="33"/>
      <c r="Q17" s="6">
        <v>94</v>
      </c>
      <c r="R17" s="58">
        <f>$Q$5*(Q17/$R$4)</f>
        <v>9.7916666666666666E-2</v>
      </c>
      <c r="S17" s="96">
        <f t="shared" si="3"/>
        <v>2</v>
      </c>
      <c r="T17" s="33"/>
      <c r="U17" s="68">
        <f t="shared" si="5"/>
        <v>0.88498017572790111</v>
      </c>
      <c r="V17" s="23">
        <f t="shared" si="4"/>
        <v>4</v>
      </c>
    </row>
    <row r="18" spans="1:22" x14ac:dyDescent="0.25">
      <c r="A18" s="6" t="s">
        <v>2</v>
      </c>
      <c r="B18" s="6" t="s">
        <v>141</v>
      </c>
      <c r="C18" s="6">
        <v>2014</v>
      </c>
      <c r="D18" s="33"/>
      <c r="E18" s="25">
        <v>1.6111111111111109E-3</v>
      </c>
      <c r="F18" s="58">
        <f>($F$4/E18)*$E$5</f>
        <v>0.27974137931034487</v>
      </c>
      <c r="G18" s="23">
        <f t="shared" si="0"/>
        <v>4</v>
      </c>
      <c r="H18" s="33"/>
      <c r="I18" s="6">
        <v>102</v>
      </c>
      <c r="J18" s="58">
        <f>(I18/$J$4)*$I$5</f>
        <v>0.11860465116279069</v>
      </c>
      <c r="K18" s="23">
        <f t="shared" si="1"/>
        <v>12</v>
      </c>
      <c r="L18" s="33"/>
      <c r="M18" s="25">
        <v>1.9942129629629631E-4</v>
      </c>
      <c r="N18" s="58">
        <f>$M$5*($N$4/M18)</f>
        <v>0.28624492164828785</v>
      </c>
      <c r="O18" s="23">
        <f t="shared" si="2"/>
        <v>4</v>
      </c>
      <c r="P18" s="33"/>
      <c r="Q18" s="6">
        <v>94</v>
      </c>
      <c r="R18" s="58">
        <f>$Q$5*(Q18/$R$4)</f>
        <v>9.7916666666666666E-2</v>
      </c>
      <c r="S18" s="96">
        <f t="shared" si="3"/>
        <v>2</v>
      </c>
      <c r="T18" s="33"/>
      <c r="U18" s="68">
        <f t="shared" si="5"/>
        <v>0.78250761878809005</v>
      </c>
      <c r="V18" s="23">
        <f t="shared" si="4"/>
        <v>9</v>
      </c>
    </row>
    <row r="21" spans="1:22" x14ac:dyDescent="0.25">
      <c r="B21" s="59" t="s">
        <v>163</v>
      </c>
    </row>
  </sheetData>
  <mergeCells count="6">
    <mergeCell ref="Q5:R5"/>
    <mergeCell ref="A1:E1"/>
    <mergeCell ref="A2:E2"/>
    <mergeCell ref="E5:F5"/>
    <mergeCell ref="I5:J5"/>
    <mergeCell ref="M5:N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ED04-0677-4059-A75A-00710E9FAFBA}">
  <dimension ref="A1:W23"/>
  <sheetViews>
    <sheetView workbookViewId="0">
      <selection activeCell="O23" sqref="O23"/>
    </sheetView>
  </sheetViews>
  <sheetFormatPr defaultColWidth="9.140625" defaultRowHeight="15" x14ac:dyDescent="0.25"/>
  <cols>
    <col min="1" max="1" width="11.7109375" style="1" customWidth="1"/>
    <col min="2" max="2" width="17.7109375" style="1" customWidth="1"/>
    <col min="3" max="3" width="9.140625" style="1"/>
    <col min="4" max="4" width="9.140625" style="1" customWidth="1"/>
    <col min="5" max="5" width="10.7109375" style="13" customWidth="1"/>
    <col min="6" max="6" width="9.140625" style="13" hidden="1" customWidth="1"/>
    <col min="7" max="7" width="9" style="13" customWidth="1"/>
    <col min="8" max="8" width="4" style="13" customWidth="1"/>
    <col min="9" max="9" width="10.7109375" style="13" customWidth="1"/>
    <col min="10" max="10" width="9.140625" style="13" hidden="1" customWidth="1"/>
    <col min="11" max="11" width="9" style="13" customWidth="1"/>
    <col min="12" max="12" width="3.28515625" style="13" customWidth="1"/>
    <col min="13" max="13" width="10.7109375" style="13" customWidth="1"/>
    <col min="14" max="14" width="9.140625" style="13" hidden="1" customWidth="1"/>
    <col min="15" max="15" width="9" style="13" customWidth="1"/>
    <col min="16" max="16" width="4.28515625" style="13" customWidth="1"/>
    <col min="17" max="17" width="10.7109375" style="13" customWidth="1"/>
    <col min="18" max="18" width="9.140625" style="13" hidden="1" customWidth="1"/>
    <col min="19" max="19" width="9" style="13" customWidth="1"/>
    <col min="20" max="20" width="3.7109375" style="13" customWidth="1"/>
    <col min="21" max="21" width="9.140625" style="13" customWidth="1"/>
    <col min="22" max="22" width="14.7109375" style="13" customWidth="1"/>
    <col min="23" max="16384" width="9.140625" style="1"/>
  </cols>
  <sheetData>
    <row r="1" spans="1:23" x14ac:dyDescent="0.25">
      <c r="A1" s="31" t="s">
        <v>118</v>
      </c>
      <c r="B1" s="31"/>
      <c r="C1" s="31"/>
      <c r="D1" s="31"/>
      <c r="E1" s="31"/>
    </row>
    <row r="2" spans="1:23" x14ac:dyDescent="0.25">
      <c r="A2" s="31" t="s">
        <v>117</v>
      </c>
      <c r="B2" s="31"/>
      <c r="C2" s="31"/>
      <c r="D2" s="31"/>
      <c r="E2" s="31"/>
    </row>
    <row r="4" spans="1:23" x14ac:dyDescent="0.25">
      <c r="A4" s="5" t="s">
        <v>125</v>
      </c>
      <c r="B4" s="5" t="s">
        <v>126</v>
      </c>
      <c r="E4" s="21" t="s">
        <v>142</v>
      </c>
      <c r="F4" s="47">
        <f>MIN(E7:E21)</f>
        <v>1.2164351851851852E-3</v>
      </c>
      <c r="G4" s="23" t="s">
        <v>146</v>
      </c>
      <c r="I4" s="23" t="s">
        <v>143</v>
      </c>
      <c r="J4" s="23">
        <f>MAX(I7:I21)</f>
        <v>285</v>
      </c>
      <c r="K4" s="23" t="s">
        <v>146</v>
      </c>
      <c r="M4" s="23" t="s">
        <v>144</v>
      </c>
      <c r="N4" s="22">
        <f>MIN(M7:M21)</f>
        <v>1.7743055555555557E-4</v>
      </c>
      <c r="O4" s="23" t="s">
        <v>146</v>
      </c>
      <c r="Q4" s="23" t="s">
        <v>148</v>
      </c>
      <c r="R4" s="23">
        <f>MAX(Q7:Q21)</f>
        <v>96</v>
      </c>
      <c r="S4" s="23" t="s">
        <v>165</v>
      </c>
      <c r="U4" s="23" t="s">
        <v>145</v>
      </c>
      <c r="V4" s="23" t="s">
        <v>147</v>
      </c>
    </row>
    <row r="5" spans="1:23" x14ac:dyDescent="0.25">
      <c r="E5" s="51">
        <v>0.3</v>
      </c>
      <c r="F5" s="52"/>
      <c r="G5" s="23" t="s">
        <v>152</v>
      </c>
      <c r="I5" s="54">
        <v>0.3</v>
      </c>
      <c r="J5" s="55"/>
      <c r="K5" s="23" t="s">
        <v>153</v>
      </c>
      <c r="M5" s="54">
        <v>0.3</v>
      </c>
      <c r="N5" s="55"/>
      <c r="O5" s="23" t="s">
        <v>154</v>
      </c>
      <c r="Q5" s="54">
        <v>0.1</v>
      </c>
      <c r="R5" s="55"/>
      <c r="S5" s="23"/>
      <c r="U5" s="23"/>
      <c r="V5" s="23"/>
    </row>
    <row r="6" spans="1:23" x14ac:dyDescent="0.25">
      <c r="A6" s="5"/>
      <c r="B6" s="5"/>
      <c r="E6" s="21" t="s">
        <v>159</v>
      </c>
      <c r="F6" s="21"/>
      <c r="G6" s="23" t="s">
        <v>138</v>
      </c>
      <c r="I6" s="23" t="s">
        <v>160</v>
      </c>
      <c r="J6" s="23"/>
      <c r="K6" s="23" t="s">
        <v>138</v>
      </c>
      <c r="M6" s="23" t="s">
        <v>159</v>
      </c>
      <c r="N6" s="23"/>
      <c r="O6" s="23" t="s">
        <v>138</v>
      </c>
      <c r="Q6" s="23" t="s">
        <v>161</v>
      </c>
      <c r="R6" s="23"/>
      <c r="S6" s="23" t="s">
        <v>138</v>
      </c>
      <c r="T6" s="1"/>
      <c r="U6" s="67" t="s">
        <v>166</v>
      </c>
      <c r="V6" s="23" t="s">
        <v>162</v>
      </c>
    </row>
    <row r="7" spans="1:23" x14ac:dyDescent="0.25">
      <c r="A7" s="6" t="s">
        <v>27</v>
      </c>
      <c r="B7" s="6" t="s">
        <v>20</v>
      </c>
      <c r="C7" s="6">
        <v>2013</v>
      </c>
      <c r="D7" s="63"/>
      <c r="E7" s="60">
        <v>1.4363425925925926E-3</v>
      </c>
      <c r="F7" s="61">
        <f>($F$4/E7)*$E$5</f>
        <v>0.25406929895245772</v>
      </c>
      <c r="G7" s="57">
        <f>RANK(F7,$F$7:$F$21)</f>
        <v>3</v>
      </c>
      <c r="H7" s="64"/>
      <c r="I7" s="49">
        <v>240</v>
      </c>
      <c r="J7" s="65">
        <f>(I7/$J$4)*$I$5</f>
        <v>0.25263157894736837</v>
      </c>
      <c r="K7" s="49">
        <f>RANK(J7,$J$7:$J$21)</f>
        <v>4</v>
      </c>
      <c r="L7" s="64"/>
      <c r="M7" s="62">
        <v>2.1805555555555556E-4</v>
      </c>
      <c r="N7" s="65">
        <f>$M$5*($N$4/M7)</f>
        <v>0.24410828025477704</v>
      </c>
      <c r="O7" s="49">
        <f>RANK(N7,$N$7:$N$21)</f>
        <v>12</v>
      </c>
      <c r="P7" s="64"/>
      <c r="Q7" s="49">
        <v>92</v>
      </c>
      <c r="R7" s="65">
        <f>$Q$5*(Q7/$R$4)</f>
        <v>9.583333333333334E-2</v>
      </c>
      <c r="S7" s="95">
        <f>RANK(R7,$R$7:$R$21)</f>
        <v>6</v>
      </c>
      <c r="T7" s="64"/>
      <c r="U7" s="70">
        <f>F7+J7+N7+R7</f>
        <v>0.84664249148793647</v>
      </c>
      <c r="V7" s="49">
        <f>RANK(U7,$U$7:$U$22)</f>
        <v>4</v>
      </c>
      <c r="W7" s="63"/>
    </row>
    <row r="8" spans="1:23" x14ac:dyDescent="0.25">
      <c r="A8" s="6" t="s">
        <v>27</v>
      </c>
      <c r="B8" s="6" t="s">
        <v>21</v>
      </c>
      <c r="C8" s="6">
        <v>2013</v>
      </c>
      <c r="D8" s="63"/>
      <c r="E8" s="60">
        <v>1.7303240740740742E-3</v>
      </c>
      <c r="F8" s="61">
        <f>($F$4/E8)*$E$5</f>
        <v>0.2109030100334448</v>
      </c>
      <c r="G8" s="49">
        <f t="shared" ref="G8:G20" si="0">RANK(F8,$F$7:$F$21)</f>
        <v>8</v>
      </c>
      <c r="H8" s="64"/>
      <c r="I8" s="49">
        <v>248</v>
      </c>
      <c r="J8" s="65">
        <f>(I8/$J$4)*$I$5</f>
        <v>0.26105263157894737</v>
      </c>
      <c r="K8" s="57">
        <f t="shared" ref="K8:K20" si="1">RANK(J8,$J$7:$J$21)</f>
        <v>3</v>
      </c>
      <c r="L8" s="64"/>
      <c r="M8" s="62">
        <v>1.9826388888888888E-4</v>
      </c>
      <c r="N8" s="65">
        <f>$M$5*($N$4/M8)</f>
        <v>0.26847635726795099</v>
      </c>
      <c r="O8" s="49">
        <f t="shared" ref="O8:O20" si="2">RANK(N8,$N$7:$N$21)</f>
        <v>7</v>
      </c>
      <c r="P8" s="64"/>
      <c r="Q8" s="49">
        <v>88</v>
      </c>
      <c r="R8" s="65">
        <f>$Q$5*(Q8/$R$4)</f>
        <v>9.1666666666666674E-2</v>
      </c>
      <c r="S8" s="95">
        <f t="shared" ref="S8:S20" si="3">RANK(R8,$R$7:$R$21)</f>
        <v>10</v>
      </c>
      <c r="T8" s="64"/>
      <c r="U8" s="70">
        <f t="shared" ref="U8:U20" si="4">F8+J8+N8+R8</f>
        <v>0.83209866554700984</v>
      </c>
      <c r="V8" s="49">
        <f t="shared" ref="V8:V20" si="5">RANK(U8,$U$7:$U$22)</f>
        <v>5</v>
      </c>
      <c r="W8" s="63"/>
    </row>
    <row r="9" spans="1:23" x14ac:dyDescent="0.25">
      <c r="A9" s="6" t="s">
        <v>26</v>
      </c>
      <c r="B9" s="6" t="s">
        <v>19</v>
      </c>
      <c r="C9" s="6">
        <v>2013</v>
      </c>
      <c r="D9" s="63"/>
      <c r="E9" s="60">
        <v>1.5347222222222223E-3</v>
      </c>
      <c r="F9" s="61">
        <f>($F$4/E9)*$E$5</f>
        <v>0.23778280542986424</v>
      </c>
      <c r="G9" s="49">
        <f t="shared" si="0"/>
        <v>5</v>
      </c>
      <c r="H9" s="64"/>
      <c r="I9" s="49">
        <v>134</v>
      </c>
      <c r="J9" s="65">
        <f>(I9/$J$4)*$I$5</f>
        <v>0.14105263157894737</v>
      </c>
      <c r="K9" s="49">
        <f t="shared" si="1"/>
        <v>10</v>
      </c>
      <c r="L9" s="64"/>
      <c r="M9" s="62">
        <v>1.7951388888888889E-4</v>
      </c>
      <c r="N9" s="65">
        <f>$M$5*($N$4/M9)</f>
        <v>0.29651837524177949</v>
      </c>
      <c r="O9" s="57">
        <f t="shared" si="2"/>
        <v>2</v>
      </c>
      <c r="P9" s="64"/>
      <c r="Q9" s="49">
        <v>1</v>
      </c>
      <c r="R9" s="65">
        <f>$Q$5*(Q9/$R$4)</f>
        <v>1.0416666666666667E-3</v>
      </c>
      <c r="S9" s="95">
        <f t="shared" si="3"/>
        <v>14</v>
      </c>
      <c r="T9" s="64"/>
      <c r="U9" s="70">
        <f t="shared" si="4"/>
        <v>0.67639547891725782</v>
      </c>
      <c r="V9" s="49">
        <f t="shared" si="5"/>
        <v>11</v>
      </c>
      <c r="W9" s="63"/>
    </row>
    <row r="10" spans="1:23" x14ac:dyDescent="0.25">
      <c r="A10" s="6" t="s">
        <v>14</v>
      </c>
      <c r="B10" s="6" t="s">
        <v>23</v>
      </c>
      <c r="C10" s="6">
        <v>2013</v>
      </c>
      <c r="D10" s="63"/>
      <c r="E10" s="60">
        <v>1.7627314814814814E-3</v>
      </c>
      <c r="F10" s="61">
        <f>($F$4/E10)*$E$5</f>
        <v>0.20702560735390677</v>
      </c>
      <c r="G10" s="49">
        <f t="shared" si="0"/>
        <v>11</v>
      </c>
      <c r="H10" s="64"/>
      <c r="I10" s="49">
        <v>237</v>
      </c>
      <c r="J10" s="65">
        <f>(I10/$J$4)*$I$5</f>
        <v>0.24947368421052632</v>
      </c>
      <c r="K10" s="49">
        <f t="shared" si="1"/>
        <v>5</v>
      </c>
      <c r="L10" s="64"/>
      <c r="M10" s="62">
        <v>1.7743055555555557E-4</v>
      </c>
      <c r="N10" s="65">
        <f>$M$5*($N$4/M10)</f>
        <v>0.3</v>
      </c>
      <c r="O10" s="57">
        <f t="shared" si="2"/>
        <v>1</v>
      </c>
      <c r="P10" s="64"/>
      <c r="Q10" s="49">
        <v>92</v>
      </c>
      <c r="R10" s="65">
        <f>$Q$5*(Q10/$R$4)</f>
        <v>9.583333333333334E-2</v>
      </c>
      <c r="S10" s="95">
        <f t="shared" si="3"/>
        <v>6</v>
      </c>
      <c r="T10" s="64"/>
      <c r="U10" s="70">
        <f t="shared" si="4"/>
        <v>0.8523326248977664</v>
      </c>
      <c r="V10" s="57">
        <f t="shared" si="5"/>
        <v>3</v>
      </c>
      <c r="W10" s="63"/>
    </row>
    <row r="11" spans="1:23" x14ac:dyDescent="0.25">
      <c r="A11" s="6" t="s">
        <v>13</v>
      </c>
      <c r="B11" s="6" t="s">
        <v>22</v>
      </c>
      <c r="C11" s="6">
        <v>2013</v>
      </c>
      <c r="D11" s="63"/>
      <c r="E11" s="62">
        <v>1.2164351851851852E-3</v>
      </c>
      <c r="F11" s="61">
        <f>($F$4/E11)*$E$5</f>
        <v>0.3</v>
      </c>
      <c r="G11" s="57">
        <f t="shared" si="0"/>
        <v>1</v>
      </c>
      <c r="H11" s="64"/>
      <c r="I11" s="49">
        <v>276</v>
      </c>
      <c r="J11" s="65">
        <f>(I11/$J$4)*$I$5</f>
        <v>0.29052631578947369</v>
      </c>
      <c r="K11" s="57">
        <f t="shared" si="1"/>
        <v>2</v>
      </c>
      <c r="L11" s="64"/>
      <c r="M11" s="62">
        <v>1.8090277777777777E-4</v>
      </c>
      <c r="N11" s="65">
        <f>$M$5*($N$4/M11)</f>
        <v>0.29424184261036473</v>
      </c>
      <c r="O11" s="57">
        <f t="shared" si="2"/>
        <v>3</v>
      </c>
      <c r="P11" s="64"/>
      <c r="Q11" s="49">
        <v>94</v>
      </c>
      <c r="R11" s="65">
        <f>$Q$5*(Q11/$R$4)</f>
        <v>9.7916666666666666E-2</v>
      </c>
      <c r="S11" s="95">
        <f t="shared" si="3"/>
        <v>2</v>
      </c>
      <c r="T11" s="64"/>
      <c r="U11" s="70">
        <f t="shared" si="4"/>
        <v>0.98268482506650501</v>
      </c>
      <c r="V11" s="57">
        <f t="shared" si="5"/>
        <v>1</v>
      </c>
      <c r="W11" s="63"/>
    </row>
    <row r="12" spans="1:23" x14ac:dyDescent="0.25">
      <c r="A12" s="6" t="s">
        <v>18</v>
      </c>
      <c r="B12" s="6" t="s">
        <v>24</v>
      </c>
      <c r="C12" s="6">
        <v>2013</v>
      </c>
      <c r="D12" s="63"/>
      <c r="E12" s="62">
        <v>1.3692129629629629E-3</v>
      </c>
      <c r="F12" s="61">
        <f>($F$4/E12)*$E$5</f>
        <v>0.26652578191039733</v>
      </c>
      <c r="G12" s="57">
        <f t="shared" si="0"/>
        <v>2</v>
      </c>
      <c r="H12" s="64"/>
      <c r="I12" s="49">
        <v>118</v>
      </c>
      <c r="J12" s="65">
        <f>(I12/$J$4)*$I$5</f>
        <v>0.12421052631578947</v>
      </c>
      <c r="K12" s="49">
        <f t="shared" si="1"/>
        <v>12</v>
      </c>
      <c r="L12" s="64"/>
      <c r="M12" s="62">
        <v>1.9652777777777778E-4</v>
      </c>
      <c r="N12" s="65">
        <f>$M$5*($N$4/M12)</f>
        <v>0.27084805653710248</v>
      </c>
      <c r="O12" s="49">
        <f t="shared" si="2"/>
        <v>6</v>
      </c>
      <c r="P12" s="64"/>
      <c r="Q12" s="49">
        <v>96</v>
      </c>
      <c r="R12" s="65">
        <f>$Q$5*(Q12/$R$4)</f>
        <v>0.1</v>
      </c>
      <c r="S12" s="95">
        <f t="shared" si="3"/>
        <v>1</v>
      </c>
      <c r="T12" s="64"/>
      <c r="U12" s="70">
        <f t="shared" si="4"/>
        <v>0.76158436476328928</v>
      </c>
      <c r="V12" s="49">
        <f t="shared" si="5"/>
        <v>9</v>
      </c>
      <c r="W12" s="63"/>
    </row>
    <row r="13" spans="1:23" x14ac:dyDescent="0.25">
      <c r="A13" s="6" t="s">
        <v>2</v>
      </c>
      <c r="B13" s="6" t="s">
        <v>25</v>
      </c>
      <c r="C13" s="6">
        <v>2013</v>
      </c>
      <c r="D13" s="63"/>
      <c r="E13" s="62">
        <v>1.761574074074074E-3</v>
      </c>
      <c r="F13" s="61">
        <f>($F$4/E13)*$E$5</f>
        <v>0.207161629434954</v>
      </c>
      <c r="G13" s="49">
        <f t="shared" si="0"/>
        <v>10</v>
      </c>
      <c r="H13" s="64"/>
      <c r="I13" s="49">
        <v>121</v>
      </c>
      <c r="J13" s="65">
        <f>(I13/$J$4)*$I$5</f>
        <v>0.12736842105263158</v>
      </c>
      <c r="K13" s="49">
        <f t="shared" si="1"/>
        <v>11</v>
      </c>
      <c r="L13" s="64"/>
      <c r="M13" s="62">
        <v>2.2650462962962964E-4</v>
      </c>
      <c r="N13" s="65">
        <f>$M$5*($N$4/M13)</f>
        <v>0.23500255493101685</v>
      </c>
      <c r="O13" s="49">
        <f t="shared" si="2"/>
        <v>14</v>
      </c>
      <c r="P13" s="64"/>
      <c r="Q13" s="49">
        <v>90</v>
      </c>
      <c r="R13" s="65">
        <f>$Q$5*(Q13/$R$4)</f>
        <v>9.375E-2</v>
      </c>
      <c r="S13" s="95">
        <f t="shared" si="3"/>
        <v>9</v>
      </c>
      <c r="T13" s="64"/>
      <c r="U13" s="70">
        <f t="shared" si="4"/>
        <v>0.6632826054186024</v>
      </c>
      <c r="V13" s="49">
        <f t="shared" si="5"/>
        <v>13</v>
      </c>
      <c r="W13" s="63"/>
    </row>
    <row r="14" spans="1:23" x14ac:dyDescent="0.25">
      <c r="A14" s="6" t="s">
        <v>27</v>
      </c>
      <c r="B14" s="6" t="s">
        <v>108</v>
      </c>
      <c r="C14" s="6">
        <v>2013</v>
      </c>
      <c r="D14" s="63"/>
      <c r="E14" s="62">
        <v>1.4826388888888886E-3</v>
      </c>
      <c r="F14" s="61">
        <f>($F$4/E14)*$E$5</f>
        <v>0.24613583138173306</v>
      </c>
      <c r="G14" s="49">
        <f t="shared" si="0"/>
        <v>4</v>
      </c>
      <c r="H14" s="64"/>
      <c r="I14" s="49">
        <v>285</v>
      </c>
      <c r="J14" s="65">
        <f>(I14/$J$4)*$I$5</f>
        <v>0.3</v>
      </c>
      <c r="K14" s="57">
        <f t="shared" si="1"/>
        <v>1</v>
      </c>
      <c r="L14" s="64"/>
      <c r="M14" s="62">
        <v>2.146990740740741E-4</v>
      </c>
      <c r="N14" s="65">
        <f>$M$5*($N$4/M14)</f>
        <v>0.24792452830188677</v>
      </c>
      <c r="O14" s="49">
        <f t="shared" si="2"/>
        <v>10</v>
      </c>
      <c r="P14" s="64"/>
      <c r="Q14" s="49">
        <v>94</v>
      </c>
      <c r="R14" s="65">
        <f>$Q$5*(Q14/$R$4)</f>
        <v>9.7916666666666666E-2</v>
      </c>
      <c r="S14" s="95">
        <f t="shared" si="3"/>
        <v>2</v>
      </c>
      <c r="T14" s="64"/>
      <c r="U14" s="70">
        <f t="shared" si="4"/>
        <v>0.89197702635028642</v>
      </c>
      <c r="V14" s="57">
        <f t="shared" si="5"/>
        <v>2</v>
      </c>
      <c r="W14" s="63"/>
    </row>
    <row r="15" spans="1:23" x14ac:dyDescent="0.25">
      <c r="A15" s="6" t="s">
        <v>27</v>
      </c>
      <c r="B15" s="6" t="s">
        <v>107</v>
      </c>
      <c r="C15" s="6">
        <v>2013</v>
      </c>
      <c r="D15" s="63"/>
      <c r="E15" s="62">
        <v>1.6631944444444446E-3</v>
      </c>
      <c r="F15" s="61">
        <f>($F$4/E15)*$E$5</f>
        <v>0.21941544885177452</v>
      </c>
      <c r="G15" s="49">
        <f t="shared" si="0"/>
        <v>7</v>
      </c>
      <c r="H15" s="64"/>
      <c r="I15" s="49">
        <v>138</v>
      </c>
      <c r="J15" s="65">
        <f>(I15/$J$4)*$I$5</f>
        <v>0.14526315789473684</v>
      </c>
      <c r="K15" s="49">
        <f t="shared" si="1"/>
        <v>9</v>
      </c>
      <c r="L15" s="64"/>
      <c r="M15" s="62">
        <v>2.1712962962962964E-4</v>
      </c>
      <c r="N15" s="65">
        <f>$M$5*($N$4/M15)</f>
        <v>0.24514925373134328</v>
      </c>
      <c r="O15" s="49">
        <f t="shared" si="2"/>
        <v>11</v>
      </c>
      <c r="P15" s="64"/>
      <c r="Q15" s="49">
        <v>86</v>
      </c>
      <c r="R15" s="65">
        <f>$Q$5*(Q15/$R$4)</f>
        <v>8.9583333333333348E-2</v>
      </c>
      <c r="S15" s="95">
        <f t="shared" si="3"/>
        <v>11</v>
      </c>
      <c r="T15" s="64"/>
      <c r="U15" s="70">
        <f t="shared" si="4"/>
        <v>0.69941119381118799</v>
      </c>
      <c r="V15" s="49">
        <f t="shared" si="5"/>
        <v>10</v>
      </c>
      <c r="W15" s="63"/>
    </row>
    <row r="16" spans="1:23" x14ac:dyDescent="0.25">
      <c r="A16" s="6" t="s">
        <v>27</v>
      </c>
      <c r="B16" s="6" t="s">
        <v>106</v>
      </c>
      <c r="C16" s="6">
        <v>2013</v>
      </c>
      <c r="D16" s="63"/>
      <c r="E16" s="62">
        <v>1.7407407407407408E-3</v>
      </c>
      <c r="F16" s="61">
        <f>($F$4/E16)*$E$5</f>
        <v>0.2096409574468085</v>
      </c>
      <c r="G16" s="49">
        <f t="shared" si="0"/>
        <v>9</v>
      </c>
      <c r="H16" s="64"/>
      <c r="I16" s="49">
        <v>231</v>
      </c>
      <c r="J16" s="65">
        <f>(I16/$J$4)*$I$5</f>
        <v>0.24315789473684207</v>
      </c>
      <c r="K16" s="49">
        <f t="shared" si="1"/>
        <v>6</v>
      </c>
      <c r="L16" s="64"/>
      <c r="M16" s="62">
        <v>2.2199074074074073E-4</v>
      </c>
      <c r="N16" s="65">
        <f>$M$5*($N$4/M16)</f>
        <v>0.23978102189781023</v>
      </c>
      <c r="O16" s="49">
        <f t="shared" si="2"/>
        <v>13</v>
      </c>
      <c r="P16" s="64"/>
      <c r="Q16" s="49">
        <v>86</v>
      </c>
      <c r="R16" s="65">
        <f>$Q$5*(Q16/$R$4)</f>
        <v>8.9583333333333348E-2</v>
      </c>
      <c r="S16" s="95">
        <f t="shared" si="3"/>
        <v>11</v>
      </c>
      <c r="T16" s="64"/>
      <c r="U16" s="70">
        <f t="shared" si="4"/>
        <v>0.78216320741479417</v>
      </c>
      <c r="V16" s="49">
        <f t="shared" si="5"/>
        <v>8</v>
      </c>
      <c r="W16" s="63"/>
    </row>
    <row r="17" spans="1:23" x14ac:dyDescent="0.25">
      <c r="A17" s="7" t="s">
        <v>12</v>
      </c>
      <c r="B17" s="6" t="s">
        <v>102</v>
      </c>
      <c r="C17" s="6">
        <v>2013</v>
      </c>
      <c r="D17" s="63"/>
      <c r="E17" s="62">
        <v>1.8252314814814815E-3</v>
      </c>
      <c r="F17" s="61">
        <f>($F$4/E17)*$E$5</f>
        <v>0.19993658845909953</v>
      </c>
      <c r="G17" s="49">
        <f t="shared" si="0"/>
        <v>13</v>
      </c>
      <c r="H17" s="64"/>
      <c r="I17" s="49">
        <v>69</v>
      </c>
      <c r="J17" s="65">
        <f>(I17/$J$4)*$I$5</f>
        <v>7.2631578947368422E-2</v>
      </c>
      <c r="K17" s="49">
        <f t="shared" si="1"/>
        <v>14</v>
      </c>
      <c r="L17" s="64"/>
      <c r="M17" s="62">
        <v>2.0694444444444441E-4</v>
      </c>
      <c r="N17" s="65">
        <f>$M$5*($N$4/M17)</f>
        <v>0.25721476510067121</v>
      </c>
      <c r="O17" s="49">
        <f t="shared" si="2"/>
        <v>9</v>
      </c>
      <c r="P17" s="64"/>
      <c r="Q17" s="49">
        <v>84</v>
      </c>
      <c r="R17" s="65">
        <f>$Q$5*(Q17/$R$4)</f>
        <v>8.7500000000000008E-2</v>
      </c>
      <c r="S17" s="95">
        <f t="shared" si="3"/>
        <v>13</v>
      </c>
      <c r="T17" s="64"/>
      <c r="U17" s="70">
        <f t="shared" si="4"/>
        <v>0.61728293250713917</v>
      </c>
      <c r="V17" s="49">
        <f t="shared" si="5"/>
        <v>14</v>
      </c>
      <c r="W17" s="63"/>
    </row>
    <row r="18" spans="1:23" x14ac:dyDescent="0.25">
      <c r="A18" s="7" t="s">
        <v>14</v>
      </c>
      <c r="B18" s="6" t="s">
        <v>94</v>
      </c>
      <c r="C18" s="6">
        <v>2013</v>
      </c>
      <c r="D18" s="63"/>
      <c r="E18" s="62">
        <v>1.5543981481481483E-3</v>
      </c>
      <c r="F18" s="61">
        <f>($F$4/E18)*$E$5</f>
        <v>0.23477289650037225</v>
      </c>
      <c r="G18" s="49">
        <f t="shared" si="0"/>
        <v>6</v>
      </c>
      <c r="H18" s="64"/>
      <c r="I18" s="49">
        <v>178</v>
      </c>
      <c r="J18" s="65">
        <f>(I18/$J$4)*$I$5</f>
        <v>0.1873684210526316</v>
      </c>
      <c r="K18" s="49">
        <f t="shared" si="1"/>
        <v>8</v>
      </c>
      <c r="L18" s="64"/>
      <c r="M18" s="62">
        <v>1.9895833333333335E-4</v>
      </c>
      <c r="N18" s="65">
        <f>$M$5*($N$4/M18)</f>
        <v>0.26753926701570679</v>
      </c>
      <c r="O18" s="49">
        <f t="shared" si="2"/>
        <v>8</v>
      </c>
      <c r="P18" s="64"/>
      <c r="Q18" s="49">
        <v>94</v>
      </c>
      <c r="R18" s="65">
        <f>$Q$5*(Q18/$R$4)</f>
        <v>9.7916666666666666E-2</v>
      </c>
      <c r="S18" s="95">
        <f t="shared" si="3"/>
        <v>2</v>
      </c>
      <c r="T18" s="64"/>
      <c r="U18" s="70">
        <f t="shared" si="4"/>
        <v>0.78759725123537727</v>
      </c>
      <c r="V18" s="49">
        <f t="shared" si="5"/>
        <v>7</v>
      </c>
      <c r="W18" s="63"/>
    </row>
    <row r="19" spans="1:23" x14ac:dyDescent="0.25">
      <c r="A19" s="6" t="s">
        <v>27</v>
      </c>
      <c r="B19" s="6" t="s">
        <v>105</v>
      </c>
      <c r="C19" s="6">
        <v>2013</v>
      </c>
      <c r="D19" s="63"/>
      <c r="E19" s="62">
        <v>1.9594907407407408E-3</v>
      </c>
      <c r="F19" s="61">
        <f>($F$4/E19)*$E$5</f>
        <v>0.18623744831659775</v>
      </c>
      <c r="G19" s="49">
        <f t="shared" si="0"/>
        <v>14</v>
      </c>
      <c r="H19" s="64"/>
      <c r="I19" s="49">
        <v>96</v>
      </c>
      <c r="J19" s="65">
        <f>(I19/$J$4)*$I$5</f>
        <v>0.10105263157894737</v>
      </c>
      <c r="K19" s="49">
        <f t="shared" si="1"/>
        <v>13</v>
      </c>
      <c r="L19" s="64"/>
      <c r="M19" s="62">
        <v>1.8715277777777781E-4</v>
      </c>
      <c r="N19" s="65">
        <f>$M$5*($N$4/M19)</f>
        <v>0.28441558441558434</v>
      </c>
      <c r="O19" s="49">
        <f t="shared" si="2"/>
        <v>4</v>
      </c>
      <c r="P19" s="64"/>
      <c r="Q19" s="49">
        <v>94</v>
      </c>
      <c r="R19" s="65">
        <f>$Q$5*(Q19/$R$4)</f>
        <v>9.7916666666666666E-2</v>
      </c>
      <c r="S19" s="95">
        <f t="shared" si="3"/>
        <v>2</v>
      </c>
      <c r="T19" s="64"/>
      <c r="U19" s="70">
        <f t="shared" si="4"/>
        <v>0.66962233097779611</v>
      </c>
      <c r="V19" s="49">
        <f t="shared" si="5"/>
        <v>12</v>
      </c>
      <c r="W19" s="63"/>
    </row>
    <row r="20" spans="1:23" x14ac:dyDescent="0.25">
      <c r="A20" s="6" t="s">
        <v>27</v>
      </c>
      <c r="B20" s="6" t="s">
        <v>104</v>
      </c>
      <c r="C20" s="6">
        <v>2013</v>
      </c>
      <c r="D20" s="63"/>
      <c r="E20" s="62">
        <v>1.7893518518518519E-3</v>
      </c>
      <c r="F20" s="61">
        <f>($F$4/E20)*$E$5</f>
        <v>0.2039456662354463</v>
      </c>
      <c r="G20" s="49">
        <f t="shared" si="0"/>
        <v>12</v>
      </c>
      <c r="H20" s="64"/>
      <c r="I20" s="49">
        <v>212</v>
      </c>
      <c r="J20" s="65">
        <f>(I20/$J$4)*$I$5</f>
        <v>0.22315789473684208</v>
      </c>
      <c r="K20" s="49">
        <f t="shared" si="1"/>
        <v>7</v>
      </c>
      <c r="L20" s="64"/>
      <c r="M20" s="62">
        <v>1.8819444444444447E-4</v>
      </c>
      <c r="N20" s="65">
        <f>$M$5*($N$4/M20)</f>
        <v>0.28284132841328408</v>
      </c>
      <c r="O20" s="49">
        <f t="shared" si="2"/>
        <v>5</v>
      </c>
      <c r="P20" s="64"/>
      <c r="Q20" s="49">
        <v>92</v>
      </c>
      <c r="R20" s="65">
        <f>$Q$5*(Q20/$R$4)</f>
        <v>9.583333333333334E-2</v>
      </c>
      <c r="S20" s="95">
        <f t="shared" si="3"/>
        <v>6</v>
      </c>
      <c r="T20" s="64"/>
      <c r="U20" s="70">
        <f t="shared" si="4"/>
        <v>0.80577822271890576</v>
      </c>
      <c r="V20" s="49">
        <f t="shared" si="5"/>
        <v>6</v>
      </c>
      <c r="W20" s="63"/>
    </row>
    <row r="23" spans="1:23" x14ac:dyDescent="0.25">
      <c r="B23" s="59" t="s">
        <v>163</v>
      </c>
    </row>
  </sheetData>
  <mergeCells count="6">
    <mergeCell ref="Q5:R5"/>
    <mergeCell ref="A1:E1"/>
    <mergeCell ref="A2:E2"/>
    <mergeCell ref="E5:F5"/>
    <mergeCell ref="I5:J5"/>
    <mergeCell ref="M5:N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78AFD-BDCE-44C4-BF50-ED270E52C046}">
  <sheetPr>
    <pageSetUpPr fitToPage="1"/>
  </sheetPr>
  <dimension ref="A1:Z20"/>
  <sheetViews>
    <sheetView workbookViewId="0">
      <selection activeCell="I27" sqref="I27"/>
    </sheetView>
  </sheetViews>
  <sheetFormatPr defaultRowHeight="15" x14ac:dyDescent="0.25"/>
  <cols>
    <col min="1" max="1" width="12.5703125" customWidth="1"/>
    <col min="2" max="2" width="23.42578125" customWidth="1"/>
    <col min="4" max="4" width="9" customWidth="1"/>
    <col min="5" max="5" width="10.5703125" style="72" customWidth="1"/>
    <col min="6" max="6" width="7.42578125" style="71" hidden="1" customWidth="1"/>
    <col min="7" max="7" width="8.7109375" style="72" customWidth="1"/>
    <col min="8" max="8" width="4" style="72" customWidth="1"/>
    <col min="9" max="9" width="10.5703125" style="72" customWidth="1"/>
    <col min="10" max="10" width="9.140625" style="72" hidden="1" customWidth="1"/>
    <col min="11" max="11" width="9.140625" style="72"/>
    <col min="12" max="12" width="4" style="72" customWidth="1"/>
    <col min="13" max="13" width="10.5703125" style="72" customWidth="1"/>
    <col min="14" max="14" width="9.140625" style="72" hidden="1" customWidth="1"/>
    <col min="15" max="15" width="9.140625" style="72"/>
    <col min="16" max="16" width="4" style="72" customWidth="1"/>
    <col min="17" max="17" width="10.5703125" style="72" customWidth="1"/>
    <col min="18" max="18" width="9.140625" style="72" hidden="1" customWidth="1"/>
    <col min="19" max="19" width="9.140625" style="72" customWidth="1"/>
    <col min="20" max="20" width="4" style="72" customWidth="1"/>
    <col min="21" max="21" width="10.5703125" style="72" customWidth="1"/>
    <col min="22" max="22" width="9.140625" style="72" hidden="1" customWidth="1"/>
    <col min="23" max="23" width="8.85546875" style="72" customWidth="1"/>
    <col min="24" max="24" width="4" style="72" customWidth="1"/>
    <col min="25" max="25" width="10.5703125" style="72" customWidth="1"/>
    <col min="26" max="26" width="14.85546875" style="72" customWidth="1"/>
  </cols>
  <sheetData>
    <row r="1" spans="1:26" x14ac:dyDescent="0.25">
      <c r="A1" s="31" t="s">
        <v>118</v>
      </c>
      <c r="B1" s="31"/>
      <c r="C1" s="31"/>
      <c r="D1" s="31"/>
      <c r="E1" s="31"/>
      <c r="H1" s="73"/>
    </row>
    <row r="2" spans="1:26" x14ac:dyDescent="0.25">
      <c r="A2" s="31" t="s">
        <v>117</v>
      </c>
      <c r="B2" s="31"/>
      <c r="C2" s="31"/>
      <c r="D2" s="31"/>
      <c r="E2" s="31"/>
    </row>
    <row r="3" spans="1:26" x14ac:dyDescent="0.25">
      <c r="A3" s="1"/>
      <c r="B3" s="1"/>
      <c r="C3" s="1"/>
      <c r="D3" s="1"/>
    </row>
    <row r="4" spans="1:26" x14ac:dyDescent="0.25">
      <c r="A4" s="5" t="s">
        <v>127</v>
      </c>
      <c r="B4" s="5" t="s">
        <v>128</v>
      </c>
      <c r="C4" s="1"/>
      <c r="D4" s="1"/>
      <c r="E4" s="74" t="s">
        <v>142</v>
      </c>
      <c r="F4" s="75">
        <f>MIN(E7:E17)</f>
        <v>2.7905092592592595E-3</v>
      </c>
      <c r="G4" s="74" t="s">
        <v>146</v>
      </c>
      <c r="I4" s="74" t="s">
        <v>143</v>
      </c>
      <c r="J4" s="74">
        <f>MAX(I7:I17)</f>
        <v>252</v>
      </c>
      <c r="K4" s="74" t="s">
        <v>146</v>
      </c>
      <c r="M4" s="74" t="s">
        <v>144</v>
      </c>
      <c r="N4" s="76">
        <f>MIN(M7:M17)</f>
        <v>1.7777777777777779E-4</v>
      </c>
      <c r="O4" s="74" t="s">
        <v>146</v>
      </c>
      <c r="Q4" s="74" t="s">
        <v>148</v>
      </c>
      <c r="R4" s="74">
        <f>MAX(Q7:Q17)</f>
        <v>100</v>
      </c>
      <c r="S4" s="74"/>
      <c r="U4" s="74" t="s">
        <v>149</v>
      </c>
      <c r="V4" s="85">
        <f>MIN(U7:U17)</f>
        <v>0.88300000000000001</v>
      </c>
      <c r="W4" s="74" t="s">
        <v>146</v>
      </c>
      <c r="Y4" s="74" t="s">
        <v>145</v>
      </c>
      <c r="Z4" s="74" t="s">
        <v>156</v>
      </c>
    </row>
    <row r="5" spans="1:26" x14ac:dyDescent="0.25">
      <c r="C5" s="1"/>
      <c r="D5" s="1"/>
      <c r="E5" s="109">
        <v>0.3</v>
      </c>
      <c r="F5" s="110"/>
      <c r="G5" s="74" t="s">
        <v>152</v>
      </c>
      <c r="I5" s="109">
        <v>0.2</v>
      </c>
      <c r="J5" s="110"/>
      <c r="K5" s="74" t="s">
        <v>153</v>
      </c>
      <c r="M5" s="109">
        <v>0.2</v>
      </c>
      <c r="N5" s="110"/>
      <c r="O5" s="74" t="s">
        <v>154</v>
      </c>
      <c r="Q5" s="109">
        <v>0.15</v>
      </c>
      <c r="R5" s="110"/>
      <c r="S5" s="74"/>
      <c r="U5" s="109">
        <v>0.15</v>
      </c>
      <c r="V5" s="110"/>
      <c r="W5" s="74" t="s">
        <v>155</v>
      </c>
      <c r="Y5" s="74"/>
      <c r="Z5" s="74"/>
    </row>
    <row r="6" spans="1:26" x14ac:dyDescent="0.25">
      <c r="E6" s="21" t="s">
        <v>159</v>
      </c>
      <c r="F6" s="21"/>
      <c r="G6" s="23" t="s">
        <v>138</v>
      </c>
      <c r="H6" s="13"/>
      <c r="I6" s="23" t="s">
        <v>160</v>
      </c>
      <c r="J6" s="23"/>
      <c r="K6" s="23" t="s">
        <v>138</v>
      </c>
      <c r="L6" s="13"/>
      <c r="M6" s="23" t="s">
        <v>159</v>
      </c>
      <c r="N6" s="23"/>
      <c r="O6" s="23" t="s">
        <v>138</v>
      </c>
      <c r="P6" s="13"/>
      <c r="Q6" s="23" t="s">
        <v>161</v>
      </c>
      <c r="R6" s="23"/>
      <c r="S6" s="23" t="s">
        <v>164</v>
      </c>
      <c r="T6" s="1"/>
      <c r="U6" s="74" t="s">
        <v>150</v>
      </c>
      <c r="V6" s="23" t="s">
        <v>162</v>
      </c>
      <c r="W6" s="74" t="s">
        <v>138</v>
      </c>
      <c r="Y6" s="67" t="s">
        <v>166</v>
      </c>
      <c r="Z6" s="74" t="s">
        <v>138</v>
      </c>
    </row>
    <row r="7" spans="1:26" x14ac:dyDescent="0.25">
      <c r="A7" s="9" t="s">
        <v>26</v>
      </c>
      <c r="B7" s="9" t="s">
        <v>28</v>
      </c>
      <c r="C7" s="9">
        <v>2012</v>
      </c>
      <c r="E7" s="76">
        <v>3.6516203703703706E-3</v>
      </c>
      <c r="F7" s="77">
        <f>($F$4/E7)*$E$5</f>
        <v>0.2292551505546751</v>
      </c>
      <c r="G7" s="74">
        <f>RANK(F7,$F$7:$F$17)</f>
        <v>11</v>
      </c>
      <c r="I7" s="74">
        <v>191</v>
      </c>
      <c r="J7" s="81">
        <f>(I7/$J$4)*$I$5</f>
        <v>0.1515873015873016</v>
      </c>
      <c r="K7" s="74">
        <f>RANK(J7,$J$7:$J$17)</f>
        <v>7</v>
      </c>
      <c r="M7" s="76">
        <v>2.246527777777778E-4</v>
      </c>
      <c r="N7" s="83">
        <f>$M$5*($N$4/M7)</f>
        <v>0.15826893353941268</v>
      </c>
      <c r="O7" s="74">
        <f>RANK(N7,$N$7:$N$17)</f>
        <v>10</v>
      </c>
      <c r="Q7" s="74">
        <v>92</v>
      </c>
      <c r="R7" s="81">
        <f>$Q$5*(Q7/$R$4)</f>
        <v>0.13800000000000001</v>
      </c>
      <c r="S7" s="93">
        <f>RANK(R7,$R$7:$R$17)</f>
        <v>8</v>
      </c>
      <c r="U7" s="81">
        <v>7.7220000000000004</v>
      </c>
      <c r="V7" s="81">
        <f>$U$5*($V$4/U7)</f>
        <v>1.7152292152292151E-2</v>
      </c>
      <c r="W7" s="74">
        <f>RANK(V7,$V$7:$V$17)</f>
        <v>6</v>
      </c>
      <c r="Y7" s="81">
        <f>SUM(F7,J7,N7,R7,V7)</f>
        <v>0.69426367783368159</v>
      </c>
      <c r="Z7" s="74">
        <f>RANK(Y7,$Y$7:$Y$17)</f>
        <v>10</v>
      </c>
    </row>
    <row r="8" spans="1:26" s="40" customFormat="1" x14ac:dyDescent="0.25">
      <c r="A8" s="46" t="s">
        <v>0</v>
      </c>
      <c r="B8" s="46" t="s">
        <v>29</v>
      </c>
      <c r="C8" s="46">
        <v>2012</v>
      </c>
      <c r="E8" s="78">
        <v>2.9930555555555557E-3</v>
      </c>
      <c r="F8" s="79">
        <f>($F$4/E8)*$E$5</f>
        <v>0.27969837587006963</v>
      </c>
      <c r="G8" s="57">
        <f t="shared" ref="G8:G17" si="0">RANK(F8,$F$7:$F$17)</f>
        <v>3</v>
      </c>
      <c r="H8" s="73"/>
      <c r="I8" s="80">
        <v>252</v>
      </c>
      <c r="J8" s="82">
        <f>(I8/$J$4)*$I$5</f>
        <v>0.2</v>
      </c>
      <c r="K8" s="57">
        <f t="shared" ref="K8:K17" si="1">RANK(J8,$J$7:$J$17)</f>
        <v>1</v>
      </c>
      <c r="L8" s="73"/>
      <c r="M8" s="78">
        <v>2.0868055555555559E-4</v>
      </c>
      <c r="N8" s="84">
        <f>$M$5*($N$4/M8)</f>
        <v>0.17038269550748752</v>
      </c>
      <c r="O8" s="80">
        <f t="shared" ref="O8:O17" si="2">RANK(N8,$N$7:$N$17)</f>
        <v>7</v>
      </c>
      <c r="P8" s="73"/>
      <c r="Q8" s="80">
        <v>96</v>
      </c>
      <c r="R8" s="82">
        <f>$Q$5*(Q8/$R$4)</f>
        <v>0.14399999999999999</v>
      </c>
      <c r="S8" s="94">
        <f t="shared" ref="S8:S17" si="3">RANK(R8,$R$7:$R$17)</f>
        <v>5</v>
      </c>
      <c r="T8" s="73"/>
      <c r="U8" s="82">
        <v>8.9160000000000004</v>
      </c>
      <c r="V8" s="82">
        <f>$U$5*($V$4/U8)</f>
        <v>1.4855316285329743E-2</v>
      </c>
      <c r="W8" s="80">
        <f t="shared" ref="W8:W17" si="4">RANK(V8,$V$7:$V$17)</f>
        <v>8</v>
      </c>
      <c r="X8" s="73"/>
      <c r="Y8" s="82">
        <f t="shared" ref="Y8:Y17" si="5">SUM(F8,J8,N8,R8,V8)</f>
        <v>0.80893638766288689</v>
      </c>
      <c r="Z8" s="57">
        <f t="shared" ref="Z8:Z17" si="6">RANK(Y8,$Y$7:$Y$17)</f>
        <v>2</v>
      </c>
    </row>
    <row r="9" spans="1:26" s="40" customFormat="1" x14ac:dyDescent="0.25">
      <c r="A9" s="46" t="s">
        <v>14</v>
      </c>
      <c r="B9" s="46" t="s">
        <v>30</v>
      </c>
      <c r="C9" s="46">
        <v>2012</v>
      </c>
      <c r="E9" s="78">
        <v>2.8935185185185188E-3</v>
      </c>
      <c r="F9" s="79">
        <f>($F$4/E9)*$E$5</f>
        <v>0.28932000000000002</v>
      </c>
      <c r="G9" s="57">
        <f t="shared" si="0"/>
        <v>2</v>
      </c>
      <c r="H9" s="73"/>
      <c r="I9" s="80">
        <v>220</v>
      </c>
      <c r="J9" s="82">
        <f>(I9/$J$4)*$I$5</f>
        <v>0.17460317460317462</v>
      </c>
      <c r="K9" s="80">
        <f t="shared" si="1"/>
        <v>5</v>
      </c>
      <c r="L9" s="73"/>
      <c r="M9" s="78">
        <v>2.0474537037037035E-4</v>
      </c>
      <c r="N9" s="84">
        <f>$M$5*($N$4/M9)</f>
        <v>0.17365743357829286</v>
      </c>
      <c r="O9" s="80">
        <f t="shared" si="2"/>
        <v>6</v>
      </c>
      <c r="P9" s="73"/>
      <c r="Q9" s="80">
        <v>90</v>
      </c>
      <c r="R9" s="82">
        <f>$Q$5*(Q9/$R$4)</f>
        <v>0.13500000000000001</v>
      </c>
      <c r="S9" s="94">
        <f t="shared" si="3"/>
        <v>10</v>
      </c>
      <c r="T9" s="73"/>
      <c r="U9" s="82">
        <v>16.489000000000001</v>
      </c>
      <c r="V9" s="82">
        <f>$U$5*($V$4/U9)</f>
        <v>8.0326278124810482E-3</v>
      </c>
      <c r="W9" s="80">
        <f t="shared" si="4"/>
        <v>11</v>
      </c>
      <c r="X9" s="73"/>
      <c r="Y9" s="82">
        <f t="shared" si="5"/>
        <v>0.78061323599394861</v>
      </c>
      <c r="Z9" s="80">
        <f t="shared" si="6"/>
        <v>5</v>
      </c>
    </row>
    <row r="10" spans="1:26" s="40" customFormat="1" x14ac:dyDescent="0.25">
      <c r="A10" s="46" t="s">
        <v>12</v>
      </c>
      <c r="B10" s="46" t="s">
        <v>31</v>
      </c>
      <c r="C10" s="46">
        <v>2012</v>
      </c>
      <c r="E10" s="78">
        <v>3.2488425925925931E-3</v>
      </c>
      <c r="F10" s="79">
        <f>($F$4/E10)*$E$5</f>
        <v>0.2576772354827217</v>
      </c>
      <c r="G10" s="80">
        <f t="shared" si="0"/>
        <v>7</v>
      </c>
      <c r="H10" s="73"/>
      <c r="I10" s="80">
        <v>241</v>
      </c>
      <c r="J10" s="82">
        <f>(I10/$J$4)*$I$5</f>
        <v>0.19126984126984128</v>
      </c>
      <c r="K10" s="57">
        <f t="shared" si="1"/>
        <v>3</v>
      </c>
      <c r="L10" s="73"/>
      <c r="M10" s="78">
        <v>1.974537037037037E-4</v>
      </c>
      <c r="N10" s="84">
        <f>$M$5*($N$4/M10)</f>
        <v>0.18007033997655336</v>
      </c>
      <c r="O10" s="80">
        <f t="shared" si="2"/>
        <v>5</v>
      </c>
      <c r="P10" s="73"/>
      <c r="Q10" s="80">
        <v>98</v>
      </c>
      <c r="R10" s="82">
        <f>$Q$5*(Q10/$R$4)</f>
        <v>0.14699999999999999</v>
      </c>
      <c r="S10" s="94">
        <f t="shared" si="3"/>
        <v>3</v>
      </c>
      <c r="T10" s="73"/>
      <c r="U10" s="82">
        <v>5.4550000000000001</v>
      </c>
      <c r="V10" s="82">
        <f>$U$5*($V$4/U10)</f>
        <v>2.4280476626947753E-2</v>
      </c>
      <c r="W10" s="57">
        <f t="shared" si="4"/>
        <v>2</v>
      </c>
      <c r="X10" s="73"/>
      <c r="Y10" s="82">
        <f t="shared" si="5"/>
        <v>0.80029789335606405</v>
      </c>
      <c r="Z10" s="80">
        <f t="shared" si="6"/>
        <v>4</v>
      </c>
    </row>
    <row r="11" spans="1:26" s="40" customFormat="1" x14ac:dyDescent="0.25">
      <c r="A11" s="46" t="s">
        <v>13</v>
      </c>
      <c r="B11" s="46" t="s">
        <v>35</v>
      </c>
      <c r="C11" s="46">
        <v>2012</v>
      </c>
      <c r="E11" s="78">
        <v>3.0555555555555557E-3</v>
      </c>
      <c r="F11" s="79">
        <f>($F$4/E11)*$E$5</f>
        <v>0.27397727272727274</v>
      </c>
      <c r="G11" s="80">
        <f t="shared" si="0"/>
        <v>4</v>
      </c>
      <c r="H11" s="73"/>
      <c r="I11" s="80">
        <v>146</v>
      </c>
      <c r="J11" s="82">
        <f>(I11/$J$4)*$I$5</f>
        <v>0.11587301587301589</v>
      </c>
      <c r="K11" s="80">
        <f t="shared" si="1"/>
        <v>10</v>
      </c>
      <c r="L11" s="73"/>
      <c r="M11" s="78">
        <v>2.3449074074074073E-4</v>
      </c>
      <c r="N11" s="84">
        <f>$M$5*($N$4/M11)</f>
        <v>0.15162882527147092</v>
      </c>
      <c r="O11" s="80">
        <f t="shared" si="2"/>
        <v>11</v>
      </c>
      <c r="P11" s="73"/>
      <c r="Q11" s="80">
        <v>96</v>
      </c>
      <c r="R11" s="82">
        <f>$Q$5*(Q11/$R$4)</f>
        <v>0.14399999999999999</v>
      </c>
      <c r="S11" s="94">
        <f t="shared" si="3"/>
        <v>5</v>
      </c>
      <c r="T11" s="73"/>
      <c r="U11" s="82">
        <v>7.9470000000000001</v>
      </c>
      <c r="V11" s="82">
        <f>$U$5*($V$4/U11)</f>
        <v>1.6666666666666666E-2</v>
      </c>
      <c r="W11" s="80">
        <f t="shared" si="4"/>
        <v>7</v>
      </c>
      <c r="X11" s="73"/>
      <c r="Y11" s="82">
        <f t="shared" si="5"/>
        <v>0.70214578053842636</v>
      </c>
      <c r="Z11" s="80">
        <f t="shared" si="6"/>
        <v>9</v>
      </c>
    </row>
    <row r="12" spans="1:26" s="40" customFormat="1" x14ac:dyDescent="0.25">
      <c r="A12" s="46" t="s">
        <v>27</v>
      </c>
      <c r="B12" s="46" t="s">
        <v>33</v>
      </c>
      <c r="C12" s="46">
        <v>2012</v>
      </c>
      <c r="E12" s="78">
        <v>3.0856481481481481E-3</v>
      </c>
      <c r="F12" s="79">
        <f>($F$4/E12)*$E$5</f>
        <v>0.27130532633158289</v>
      </c>
      <c r="G12" s="80">
        <f t="shared" si="0"/>
        <v>5</v>
      </c>
      <c r="H12" s="73"/>
      <c r="I12" s="80">
        <v>197</v>
      </c>
      <c r="J12" s="82">
        <f>(I12/$J$4)*$I$5</f>
        <v>0.15634920634920635</v>
      </c>
      <c r="K12" s="80">
        <f t="shared" si="1"/>
        <v>6</v>
      </c>
      <c r="L12" s="73"/>
      <c r="M12" s="78">
        <v>2.1215277777777777E-4</v>
      </c>
      <c r="N12" s="84">
        <f>$M$5*($N$4/M12)</f>
        <v>0.16759410801963995</v>
      </c>
      <c r="O12" s="80">
        <f t="shared" si="2"/>
        <v>8</v>
      </c>
      <c r="P12" s="73"/>
      <c r="Q12" s="80">
        <v>100</v>
      </c>
      <c r="R12" s="82">
        <f>$Q$5*(Q12/$R$4)</f>
        <v>0.15</v>
      </c>
      <c r="S12" s="94">
        <f t="shared" si="3"/>
        <v>1</v>
      </c>
      <c r="T12" s="73"/>
      <c r="U12" s="82">
        <v>14.365</v>
      </c>
      <c r="V12" s="82">
        <f>$U$5*($V$4/U12)</f>
        <v>9.2203271841280882E-3</v>
      </c>
      <c r="W12" s="80">
        <f t="shared" si="4"/>
        <v>10</v>
      </c>
      <c r="X12" s="73"/>
      <c r="Y12" s="82">
        <f t="shared" si="5"/>
        <v>0.75446896788455731</v>
      </c>
      <c r="Z12" s="80">
        <f t="shared" si="6"/>
        <v>6</v>
      </c>
    </row>
    <row r="13" spans="1:26" s="40" customFormat="1" x14ac:dyDescent="0.25">
      <c r="A13" s="46" t="s">
        <v>13</v>
      </c>
      <c r="B13" s="46" t="s">
        <v>34</v>
      </c>
      <c r="C13" s="46">
        <v>2012</v>
      </c>
      <c r="E13" s="78">
        <v>2.7905092592592595E-3</v>
      </c>
      <c r="F13" s="79">
        <f>($F$4/E13)*$E$5</f>
        <v>0.3</v>
      </c>
      <c r="G13" s="57">
        <f t="shared" si="0"/>
        <v>1</v>
      </c>
      <c r="H13" s="73"/>
      <c r="I13" s="80">
        <v>251</v>
      </c>
      <c r="J13" s="82">
        <f>(I13/$J$4)*$I$5</f>
        <v>0.19920634920634922</v>
      </c>
      <c r="K13" s="57">
        <f t="shared" si="1"/>
        <v>2</v>
      </c>
      <c r="L13" s="73"/>
      <c r="M13" s="78">
        <v>1.8692129629629628E-4</v>
      </c>
      <c r="N13" s="84">
        <f>$M$5*($N$4/M13)</f>
        <v>0.19021671826625391</v>
      </c>
      <c r="O13" s="57">
        <f t="shared" si="2"/>
        <v>2</v>
      </c>
      <c r="P13" s="73"/>
      <c r="Q13" s="80">
        <v>96</v>
      </c>
      <c r="R13" s="82">
        <f>$Q$5*(Q13/$R$4)</f>
        <v>0.14399999999999999</v>
      </c>
      <c r="S13" s="94">
        <f t="shared" si="3"/>
        <v>5</v>
      </c>
      <c r="T13" s="73"/>
      <c r="U13" s="82">
        <v>0.88300000000000001</v>
      </c>
      <c r="V13" s="82">
        <f>$U$5*($V$4/U13)</f>
        <v>0.15</v>
      </c>
      <c r="W13" s="57">
        <f t="shared" si="4"/>
        <v>1</v>
      </c>
      <c r="X13" s="73"/>
      <c r="Y13" s="82">
        <f t="shared" si="5"/>
        <v>0.98342306747260322</v>
      </c>
      <c r="Z13" s="57">
        <f t="shared" si="6"/>
        <v>1</v>
      </c>
    </row>
    <row r="14" spans="1:26" s="40" customFormat="1" x14ac:dyDescent="0.25">
      <c r="A14" s="46" t="s">
        <v>0</v>
      </c>
      <c r="B14" s="46" t="s">
        <v>37</v>
      </c>
      <c r="C14" s="46">
        <v>2012</v>
      </c>
      <c r="E14" s="78">
        <v>3.2858796296296295E-3</v>
      </c>
      <c r="F14" s="79">
        <f>($F$4/E14)*$E$5</f>
        <v>0.25477280732652346</v>
      </c>
      <c r="G14" s="80">
        <f t="shared" si="0"/>
        <v>9</v>
      </c>
      <c r="H14" s="73"/>
      <c r="I14" s="80">
        <v>191</v>
      </c>
      <c r="J14" s="82">
        <f>(I14/$J$4)*$I$5</f>
        <v>0.1515873015873016</v>
      </c>
      <c r="K14" s="80">
        <f t="shared" si="1"/>
        <v>7</v>
      </c>
      <c r="L14" s="73"/>
      <c r="M14" s="78">
        <v>2.1226851851851851E-4</v>
      </c>
      <c r="N14" s="84">
        <f>$M$5*($N$4/M14)</f>
        <v>0.16750272628135227</v>
      </c>
      <c r="O14" s="80">
        <f t="shared" si="2"/>
        <v>9</v>
      </c>
      <c r="P14" s="73"/>
      <c r="Q14" s="80">
        <v>90</v>
      </c>
      <c r="R14" s="82">
        <f>$Q$5*(Q14/$R$4)</f>
        <v>0.13500000000000001</v>
      </c>
      <c r="S14" s="94">
        <f t="shared" si="3"/>
        <v>10</v>
      </c>
      <c r="T14" s="73"/>
      <c r="U14" s="82">
        <v>9.0129999999999999</v>
      </c>
      <c r="V14" s="82">
        <f>$U$5*($V$4/U14)</f>
        <v>1.4695439920115388E-2</v>
      </c>
      <c r="W14" s="80">
        <f t="shared" si="4"/>
        <v>9</v>
      </c>
      <c r="X14" s="73"/>
      <c r="Y14" s="82">
        <f t="shared" si="5"/>
        <v>0.72355827511529269</v>
      </c>
      <c r="Z14" s="80">
        <f t="shared" si="6"/>
        <v>8</v>
      </c>
    </row>
    <row r="15" spans="1:26" s="40" customFormat="1" x14ac:dyDescent="0.25">
      <c r="A15" s="46" t="s">
        <v>2</v>
      </c>
      <c r="B15" s="46" t="s">
        <v>38</v>
      </c>
      <c r="C15" s="46">
        <v>2012</v>
      </c>
      <c r="E15" s="78">
        <v>3.0972222222222221E-3</v>
      </c>
      <c r="F15" s="79">
        <f>($F$4/E15)*$E$5</f>
        <v>0.27029147982062784</v>
      </c>
      <c r="G15" s="80">
        <f t="shared" si="0"/>
        <v>6</v>
      </c>
      <c r="H15" s="73"/>
      <c r="I15" s="80">
        <v>171</v>
      </c>
      <c r="J15" s="82">
        <f>(I15/$J$4)*$I$5</f>
        <v>0.13571428571428573</v>
      </c>
      <c r="K15" s="80">
        <f t="shared" si="1"/>
        <v>9</v>
      </c>
      <c r="L15" s="73"/>
      <c r="M15" s="78">
        <v>1.9317129629629629E-4</v>
      </c>
      <c r="N15" s="84">
        <f>$M$5*($N$4/M15)</f>
        <v>0.18406231276213303</v>
      </c>
      <c r="O15" s="80">
        <f t="shared" si="2"/>
        <v>4</v>
      </c>
      <c r="P15" s="73"/>
      <c r="Q15" s="80">
        <v>92</v>
      </c>
      <c r="R15" s="82">
        <f>$Q$5*(Q15/$R$4)</f>
        <v>0.13800000000000001</v>
      </c>
      <c r="S15" s="94">
        <f t="shared" si="3"/>
        <v>8</v>
      </c>
      <c r="T15" s="73"/>
      <c r="U15" s="82">
        <v>5.6970000000000001</v>
      </c>
      <c r="V15" s="82">
        <f>$U$5*($V$4/U15)</f>
        <v>2.3249078462348603E-2</v>
      </c>
      <c r="W15" s="57">
        <f t="shared" si="4"/>
        <v>3</v>
      </c>
      <c r="X15" s="73"/>
      <c r="Y15" s="82">
        <f t="shared" si="5"/>
        <v>0.75131715675939525</v>
      </c>
      <c r="Z15" s="80">
        <f t="shared" si="6"/>
        <v>7</v>
      </c>
    </row>
    <row r="16" spans="1:26" s="40" customFormat="1" x14ac:dyDescent="0.25">
      <c r="A16" s="46" t="s">
        <v>12</v>
      </c>
      <c r="B16" s="46" t="s">
        <v>32</v>
      </c>
      <c r="C16" s="46">
        <v>2012</v>
      </c>
      <c r="E16" s="78">
        <v>3.2592592592592591E-3</v>
      </c>
      <c r="F16" s="79">
        <f>($F$4/E16)*$E$5</f>
        <v>0.25685369318181822</v>
      </c>
      <c r="G16" s="80">
        <f t="shared" si="0"/>
        <v>8</v>
      </c>
      <c r="H16" s="73"/>
      <c r="I16" s="80">
        <v>225</v>
      </c>
      <c r="J16" s="82">
        <f>(I16/$J$4)*$I$5</f>
        <v>0.1785714285714286</v>
      </c>
      <c r="K16" s="80">
        <f t="shared" si="1"/>
        <v>4</v>
      </c>
      <c r="L16" s="73"/>
      <c r="M16" s="78">
        <v>1.7777777777777779E-4</v>
      </c>
      <c r="N16" s="84">
        <f>$M$5*($N$4/M16)</f>
        <v>0.2</v>
      </c>
      <c r="O16" s="57">
        <f t="shared" si="2"/>
        <v>1</v>
      </c>
      <c r="P16" s="73"/>
      <c r="Q16" s="80">
        <v>98</v>
      </c>
      <c r="R16" s="82">
        <f>$Q$5*(Q16/$R$4)</f>
        <v>0.14699999999999999</v>
      </c>
      <c r="S16" s="94">
        <f t="shared" si="3"/>
        <v>3</v>
      </c>
      <c r="T16" s="73"/>
      <c r="U16" s="82">
        <v>6.3479999999999999</v>
      </c>
      <c r="V16" s="82">
        <f>$U$5*($V$4/U16)</f>
        <v>2.08648393194707E-2</v>
      </c>
      <c r="W16" s="80">
        <f t="shared" si="4"/>
        <v>4</v>
      </c>
      <c r="X16" s="73"/>
      <c r="Y16" s="82">
        <f t="shared" si="5"/>
        <v>0.80328996107271755</v>
      </c>
      <c r="Z16" s="57">
        <f t="shared" si="6"/>
        <v>3</v>
      </c>
    </row>
    <row r="17" spans="1:26" s="40" customFormat="1" x14ac:dyDescent="0.25">
      <c r="A17" s="46" t="s">
        <v>13</v>
      </c>
      <c r="B17" s="46" t="s">
        <v>36</v>
      </c>
      <c r="C17" s="46">
        <v>2012</v>
      </c>
      <c r="E17" s="78">
        <v>3.3321759259259264E-3</v>
      </c>
      <c r="F17" s="79">
        <f>($F$4/E17)*$E$5</f>
        <v>0.25123306703716569</v>
      </c>
      <c r="G17" s="80">
        <f t="shared" si="0"/>
        <v>10</v>
      </c>
      <c r="H17" s="73"/>
      <c r="I17" s="80">
        <v>108</v>
      </c>
      <c r="J17" s="82">
        <f>(I17/$J$4)*$I$5</f>
        <v>8.5714285714285715E-2</v>
      </c>
      <c r="K17" s="80">
        <f t="shared" si="1"/>
        <v>11</v>
      </c>
      <c r="L17" s="73"/>
      <c r="M17" s="78">
        <v>1.9120370370370371E-4</v>
      </c>
      <c r="N17" s="84">
        <f>$M$5*($N$4/M17)</f>
        <v>0.18595641646489106</v>
      </c>
      <c r="O17" s="57">
        <f t="shared" si="2"/>
        <v>3</v>
      </c>
      <c r="P17" s="73"/>
      <c r="Q17" s="80">
        <v>100</v>
      </c>
      <c r="R17" s="82">
        <f>$Q$5*(Q17/$R$4)</f>
        <v>0.15</v>
      </c>
      <c r="S17" s="94">
        <f t="shared" si="3"/>
        <v>1</v>
      </c>
      <c r="T17" s="73"/>
      <c r="U17" s="82">
        <v>6.9160000000000004</v>
      </c>
      <c r="V17" s="82">
        <f>$U$5*($V$4/U17)</f>
        <v>1.9151243493348753E-2</v>
      </c>
      <c r="W17" s="80">
        <f t="shared" si="4"/>
        <v>5</v>
      </c>
      <c r="X17" s="73"/>
      <c r="Y17" s="82">
        <f t="shared" si="5"/>
        <v>0.69205501270969116</v>
      </c>
      <c r="Z17" s="80">
        <f t="shared" si="6"/>
        <v>11</v>
      </c>
    </row>
    <row r="20" spans="1:26" x14ac:dyDescent="0.25">
      <c r="B20" s="59" t="s">
        <v>163</v>
      </c>
    </row>
  </sheetData>
  <mergeCells count="7">
    <mergeCell ref="Q5:R5"/>
    <mergeCell ref="U5:V5"/>
    <mergeCell ref="A1:E1"/>
    <mergeCell ref="A2:E2"/>
    <mergeCell ref="E5:F5"/>
    <mergeCell ref="I5:J5"/>
    <mergeCell ref="M5:N5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0B4D0-5071-44B4-86CB-2F08DBDE9AB3}">
  <dimension ref="A1:AA19"/>
  <sheetViews>
    <sheetView workbookViewId="0">
      <selection activeCell="Q28" sqref="Q28"/>
    </sheetView>
  </sheetViews>
  <sheetFormatPr defaultColWidth="9.140625" defaultRowHeight="15" x14ac:dyDescent="0.25"/>
  <cols>
    <col min="1" max="1" width="12.28515625" style="1" customWidth="1"/>
    <col min="2" max="2" width="20.42578125" style="1" customWidth="1"/>
    <col min="3" max="3" width="9.140625" style="1"/>
    <col min="4" max="4" width="9.140625" style="33" customWidth="1"/>
    <col min="5" max="5" width="10.7109375" style="86" customWidth="1"/>
    <col min="6" max="6" width="9.140625" style="86" hidden="1" customWidth="1"/>
    <col min="7" max="7" width="9.140625" style="86"/>
    <col min="8" max="8" width="3.7109375" style="86" customWidth="1"/>
    <col min="9" max="9" width="10.7109375" style="86" customWidth="1"/>
    <col min="10" max="10" width="9.140625" style="86" hidden="1" customWidth="1"/>
    <col min="11" max="11" width="9.140625" style="86"/>
    <col min="12" max="12" width="3.7109375" style="86" customWidth="1"/>
    <col min="13" max="13" width="10.7109375" style="86" customWidth="1"/>
    <col min="14" max="14" width="9.140625" style="86" hidden="1" customWidth="1"/>
    <col min="15" max="15" width="9.140625" style="86"/>
    <col min="16" max="16" width="3.7109375" style="86" customWidth="1"/>
    <col min="17" max="17" width="10.7109375" style="86" customWidth="1"/>
    <col min="18" max="18" width="9.140625" style="86" hidden="1" customWidth="1"/>
    <col min="19" max="19" width="9.140625" style="86" customWidth="1"/>
    <col min="20" max="20" width="3.7109375" style="86" customWidth="1"/>
    <col min="21" max="21" width="10.7109375" style="86" customWidth="1"/>
    <col min="22" max="22" width="9.140625" style="86" hidden="1" customWidth="1"/>
    <col min="23" max="23" width="9.140625" style="86"/>
    <col min="24" max="24" width="3.7109375" style="86" customWidth="1"/>
    <col min="25" max="25" width="10.7109375" style="86" customWidth="1"/>
    <col min="26" max="26" width="15.7109375" style="86" customWidth="1"/>
    <col min="27" max="27" width="9.140625" style="86"/>
    <col min="28" max="16384" width="9.140625" style="1"/>
  </cols>
  <sheetData>
    <row r="1" spans="1:26" x14ac:dyDescent="0.25">
      <c r="A1" s="31" t="s">
        <v>118</v>
      </c>
      <c r="B1" s="31"/>
      <c r="C1" s="31"/>
      <c r="D1" s="31"/>
      <c r="E1" s="31"/>
    </row>
    <row r="2" spans="1:26" x14ac:dyDescent="0.25">
      <c r="A2" s="31" t="s">
        <v>117</v>
      </c>
      <c r="B2" s="31"/>
      <c r="C2" s="31"/>
      <c r="D2" s="31"/>
      <c r="E2" s="31"/>
    </row>
    <row r="4" spans="1:26" x14ac:dyDescent="0.25">
      <c r="A4" s="5" t="s">
        <v>129</v>
      </c>
      <c r="B4" s="5" t="s">
        <v>130</v>
      </c>
      <c r="E4" s="87" t="s">
        <v>142</v>
      </c>
      <c r="F4" s="88">
        <f>MIN(E7:E16)</f>
        <v>2.7581018518518519E-3</v>
      </c>
      <c r="G4" s="87" t="s">
        <v>146</v>
      </c>
      <c r="I4" s="87" t="s">
        <v>143</v>
      </c>
      <c r="J4" s="87">
        <f>MAX(I7:I16)</f>
        <v>331</v>
      </c>
      <c r="K4" s="87" t="s">
        <v>146</v>
      </c>
      <c r="M4" s="87" t="s">
        <v>144</v>
      </c>
      <c r="N4" s="88">
        <f>MIN(M7:M16)</f>
        <v>1.7013888888888886E-4</v>
      </c>
      <c r="O4" s="87" t="s">
        <v>146</v>
      </c>
      <c r="Q4" s="87" t="s">
        <v>148</v>
      </c>
      <c r="R4" s="87">
        <f>MAX(Q7:Q16)</f>
        <v>100</v>
      </c>
      <c r="S4" s="87"/>
      <c r="U4" s="87" t="s">
        <v>149</v>
      </c>
      <c r="V4" s="89">
        <f>MIN(U7:U16)</f>
        <v>2.0510000000000002</v>
      </c>
      <c r="W4" s="87" t="s">
        <v>146</v>
      </c>
      <c r="Y4" s="87" t="s">
        <v>145</v>
      </c>
      <c r="Z4" s="87" t="s">
        <v>156</v>
      </c>
    </row>
    <row r="5" spans="1:26" x14ac:dyDescent="0.25">
      <c r="E5" s="111">
        <v>0.3</v>
      </c>
      <c r="F5" s="112"/>
      <c r="G5" s="87" t="s">
        <v>152</v>
      </c>
      <c r="I5" s="111">
        <v>0.2</v>
      </c>
      <c r="J5" s="112"/>
      <c r="K5" s="87" t="s">
        <v>153</v>
      </c>
      <c r="M5" s="111">
        <v>0.2</v>
      </c>
      <c r="N5" s="112"/>
      <c r="O5" s="87" t="s">
        <v>154</v>
      </c>
      <c r="Q5" s="111">
        <v>0.15</v>
      </c>
      <c r="R5" s="112"/>
      <c r="S5" s="87"/>
      <c r="U5" s="111">
        <v>0.15</v>
      </c>
      <c r="V5" s="112"/>
      <c r="W5" s="87" t="s">
        <v>155</v>
      </c>
      <c r="Y5" s="87"/>
      <c r="Z5" s="87"/>
    </row>
    <row r="6" spans="1:26" x14ac:dyDescent="0.25">
      <c r="E6" s="21" t="s">
        <v>159</v>
      </c>
      <c r="F6" s="21"/>
      <c r="G6" s="23" t="s">
        <v>138</v>
      </c>
      <c r="H6" s="13"/>
      <c r="I6" s="23" t="s">
        <v>160</v>
      </c>
      <c r="J6" s="23"/>
      <c r="K6" s="23" t="s">
        <v>138</v>
      </c>
      <c r="L6" s="13"/>
      <c r="M6" s="23" t="s">
        <v>159</v>
      </c>
      <c r="N6" s="23"/>
      <c r="O6" s="23" t="s">
        <v>138</v>
      </c>
      <c r="P6" s="13"/>
      <c r="Q6" s="23" t="s">
        <v>161</v>
      </c>
      <c r="R6" s="23"/>
      <c r="S6" s="23" t="s">
        <v>164</v>
      </c>
      <c r="T6" s="1"/>
      <c r="U6" s="74" t="s">
        <v>150</v>
      </c>
      <c r="V6" s="23" t="s">
        <v>162</v>
      </c>
      <c r="W6" s="74" t="s">
        <v>138</v>
      </c>
      <c r="X6" s="72"/>
      <c r="Y6" s="67" t="s">
        <v>166</v>
      </c>
      <c r="Z6" s="74" t="s">
        <v>138</v>
      </c>
    </row>
    <row r="7" spans="1:26" x14ac:dyDescent="0.25">
      <c r="A7" s="6" t="s">
        <v>26</v>
      </c>
      <c r="B7" s="6" t="s">
        <v>39</v>
      </c>
      <c r="C7" s="6">
        <v>2011</v>
      </c>
      <c r="E7" s="88">
        <v>3.0300925925925925E-3</v>
      </c>
      <c r="F7" s="83">
        <f>($F$4/E7)*$E$5</f>
        <v>0.27307104660045833</v>
      </c>
      <c r="G7" s="87">
        <f>RANK(F7,$F$7:$F$16)</f>
        <v>6</v>
      </c>
      <c r="I7" s="87">
        <v>244</v>
      </c>
      <c r="J7" s="83">
        <f>(I7/$J$4)*$I$5</f>
        <v>0.1474320241691843</v>
      </c>
      <c r="K7" s="87">
        <f>RANK(J7,$J$7:$J$16)</f>
        <v>4</v>
      </c>
      <c r="M7" s="88">
        <v>1.8611111111111107E-4</v>
      </c>
      <c r="N7" s="83">
        <f>$M$5*($N$4/M7)</f>
        <v>0.18283582089552242</v>
      </c>
      <c r="O7" s="91">
        <f>RANK(N7,$N$7:$N$16)</f>
        <v>3</v>
      </c>
      <c r="Q7" s="87">
        <v>96</v>
      </c>
      <c r="R7" s="83">
        <f>$Q$5*(Q7/$R$4)</f>
        <v>0.14399999999999999</v>
      </c>
      <c r="S7" s="92">
        <f>RANK(R7,$R$7:$R$16)</f>
        <v>5</v>
      </c>
      <c r="U7" s="83">
        <v>7.35</v>
      </c>
      <c r="V7" s="83">
        <f>$U$5*($V$4/U7)</f>
        <v>4.1857142857142864E-2</v>
      </c>
      <c r="W7" s="87">
        <f>RANK(V7,$V$7:$V$16)</f>
        <v>7</v>
      </c>
      <c r="Y7" s="90">
        <f>SUM(F7,J7,N7,R7,V7)</f>
        <v>0.78919603452230791</v>
      </c>
      <c r="Z7" s="87">
        <f>RANK(Y7,$Y$7:$Y$16)</f>
        <v>6</v>
      </c>
    </row>
    <row r="8" spans="1:26" x14ac:dyDescent="0.25">
      <c r="A8" s="6" t="s">
        <v>0</v>
      </c>
      <c r="B8" s="6" t="s">
        <v>40</v>
      </c>
      <c r="C8" s="6">
        <v>2011</v>
      </c>
      <c r="E8" s="88">
        <v>2.8749999999999995E-3</v>
      </c>
      <c r="F8" s="83">
        <f>($F$4/E8)*$E$5</f>
        <v>0.28780193236714979</v>
      </c>
      <c r="G8" s="87">
        <f t="shared" ref="G8:G16" si="0">RANK(F8,$F$7:$F$16)</f>
        <v>4</v>
      </c>
      <c r="I8" s="87">
        <v>331</v>
      </c>
      <c r="J8" s="83">
        <f>(I8/$J$4)*$I$5</f>
        <v>0.2</v>
      </c>
      <c r="K8" s="91">
        <f t="shared" ref="K8:K16" si="1">RANK(J8,$J$7:$J$16)</f>
        <v>1</v>
      </c>
      <c r="M8" s="88">
        <v>1.7013888888888886E-4</v>
      </c>
      <c r="N8" s="83">
        <f>$M$5*($N$4/M8)</f>
        <v>0.2</v>
      </c>
      <c r="O8" s="91">
        <f t="shared" ref="O8:O16" si="2">RANK(N8,$N$7:$N$16)</f>
        <v>1</v>
      </c>
      <c r="Q8" s="87">
        <v>96</v>
      </c>
      <c r="R8" s="83">
        <f>$Q$5*(Q8/$R$4)</f>
        <v>0.14399999999999999</v>
      </c>
      <c r="S8" s="92">
        <f t="shared" ref="S8:S16" si="3">RANK(R8,$R$7:$R$16)</f>
        <v>5</v>
      </c>
      <c r="U8" s="83">
        <v>2.0510000000000002</v>
      </c>
      <c r="V8" s="83">
        <f>$U$5*($V$4/U8)</f>
        <v>0.15</v>
      </c>
      <c r="W8" s="91">
        <f t="shared" ref="W8:W16" si="4">RANK(V8,$V$7:$V$16)</f>
        <v>1</v>
      </c>
      <c r="Y8" s="90">
        <f t="shared" ref="Y8:Y16" si="5">SUM(F8,J8,N8,R8,V8)</f>
        <v>0.98180193236714985</v>
      </c>
      <c r="Z8" s="91">
        <f t="shared" ref="Z8:Z16" si="6">RANK(Y8,$Y$7:$Y$16)</f>
        <v>1</v>
      </c>
    </row>
    <row r="9" spans="1:26" x14ac:dyDescent="0.25">
      <c r="A9" s="6" t="s">
        <v>12</v>
      </c>
      <c r="B9" s="6" t="s">
        <v>43</v>
      </c>
      <c r="C9" s="6">
        <v>2011</v>
      </c>
      <c r="E9" s="88">
        <v>3.3819444444444444E-3</v>
      </c>
      <c r="F9" s="83">
        <f>($F$4/E9)*$E$5</f>
        <v>0.2446611909650924</v>
      </c>
      <c r="G9" s="87">
        <f t="shared" si="0"/>
        <v>10</v>
      </c>
      <c r="I9" s="87">
        <v>168</v>
      </c>
      <c r="J9" s="83">
        <f>(I9/$J$4)*$I$5</f>
        <v>0.1015105740181269</v>
      </c>
      <c r="K9" s="87">
        <f t="shared" si="1"/>
        <v>10</v>
      </c>
      <c r="M9" s="88">
        <v>2.4212962962962966E-4</v>
      </c>
      <c r="N9" s="83">
        <f>$M$5*($N$4/M9)</f>
        <v>0.14053537284894835</v>
      </c>
      <c r="O9" s="87">
        <f t="shared" si="2"/>
        <v>10</v>
      </c>
      <c r="Q9" s="87">
        <v>100</v>
      </c>
      <c r="R9" s="83">
        <f>$Q$5*(Q9/$R$4)</f>
        <v>0.15</v>
      </c>
      <c r="S9" s="92">
        <f t="shared" si="3"/>
        <v>1</v>
      </c>
      <c r="U9" s="83">
        <v>21.030999999999999</v>
      </c>
      <c r="V9" s="83">
        <f>$U$5*($V$4/U9)</f>
        <v>1.4628405686843232E-2</v>
      </c>
      <c r="W9" s="87">
        <f t="shared" si="4"/>
        <v>10</v>
      </c>
      <c r="Y9" s="90">
        <f t="shared" si="5"/>
        <v>0.6513355435190108</v>
      </c>
      <c r="Z9" s="87">
        <f t="shared" si="6"/>
        <v>10</v>
      </c>
    </row>
    <row r="10" spans="1:26" x14ac:dyDescent="0.25">
      <c r="A10" s="6" t="s">
        <v>27</v>
      </c>
      <c r="B10" s="6" t="s">
        <v>44</v>
      </c>
      <c r="C10" s="6">
        <v>2011</v>
      </c>
      <c r="E10" s="88">
        <v>2.8564814814814811E-3</v>
      </c>
      <c r="F10" s="83">
        <f>($F$4/E10)*$E$5</f>
        <v>0.28966774716369531</v>
      </c>
      <c r="G10" s="91">
        <f t="shared" si="0"/>
        <v>3</v>
      </c>
      <c r="I10" s="87">
        <v>189</v>
      </c>
      <c r="J10" s="83">
        <f>(I10/$J$4)*$I$5</f>
        <v>0.11419939577039276</v>
      </c>
      <c r="K10" s="87">
        <f t="shared" si="1"/>
        <v>8</v>
      </c>
      <c r="M10" s="88">
        <v>2.0266203703703703E-4</v>
      </c>
      <c r="N10" s="83">
        <f>$M$5*($N$4/M10)</f>
        <v>0.16790405482581383</v>
      </c>
      <c r="O10" s="87">
        <f t="shared" si="2"/>
        <v>7</v>
      </c>
      <c r="Q10" s="87">
        <v>100</v>
      </c>
      <c r="R10" s="83">
        <f>$Q$5*(Q10/$R$4)</f>
        <v>0.15</v>
      </c>
      <c r="S10" s="92">
        <f t="shared" si="3"/>
        <v>1</v>
      </c>
      <c r="U10" s="83">
        <v>4.2649999999999997</v>
      </c>
      <c r="V10" s="83">
        <f>$U$5*($V$4/U10)</f>
        <v>7.2133645955451353E-2</v>
      </c>
      <c r="W10" s="87">
        <f t="shared" si="4"/>
        <v>4</v>
      </c>
      <c r="Y10" s="90">
        <f t="shared" si="5"/>
        <v>0.7939048437153533</v>
      </c>
      <c r="Z10" s="87">
        <f t="shared" si="6"/>
        <v>5</v>
      </c>
    </row>
    <row r="11" spans="1:26" x14ac:dyDescent="0.25">
      <c r="A11" s="6" t="s">
        <v>18</v>
      </c>
      <c r="B11" s="6" t="s">
        <v>45</v>
      </c>
      <c r="C11" s="6">
        <v>2011</v>
      </c>
      <c r="E11" s="88">
        <v>2.8101851851851851E-3</v>
      </c>
      <c r="F11" s="83">
        <f>($F$4/E11)*$E$5</f>
        <v>0.29443986820428336</v>
      </c>
      <c r="G11" s="91">
        <f t="shared" si="0"/>
        <v>2</v>
      </c>
      <c r="I11" s="87">
        <v>224</v>
      </c>
      <c r="J11" s="83">
        <f>(I11/$J$4)*$I$5</f>
        <v>0.13534743202416918</v>
      </c>
      <c r="K11" s="87">
        <f t="shared" si="1"/>
        <v>5</v>
      </c>
      <c r="M11" s="88">
        <v>2.0011574074074072E-4</v>
      </c>
      <c r="N11" s="83">
        <f>$M$5*($N$4/M11)</f>
        <v>0.17004048582995951</v>
      </c>
      <c r="O11" s="87">
        <f t="shared" si="2"/>
        <v>6</v>
      </c>
      <c r="Q11" s="87">
        <v>96</v>
      </c>
      <c r="R11" s="83">
        <f>$Q$5*(Q11/$R$4)</f>
        <v>0.14399999999999999</v>
      </c>
      <c r="S11" s="92">
        <f t="shared" si="3"/>
        <v>5</v>
      </c>
      <c r="U11" s="83">
        <v>3.5470000000000002</v>
      </c>
      <c r="V11" s="83">
        <f>$U$5*($V$4/U11)</f>
        <v>8.6735269241612623E-2</v>
      </c>
      <c r="W11" s="91">
        <f t="shared" si="4"/>
        <v>3</v>
      </c>
      <c r="Y11" s="90">
        <f t="shared" si="5"/>
        <v>0.83056305530002472</v>
      </c>
      <c r="Z11" s="91">
        <f t="shared" si="6"/>
        <v>3</v>
      </c>
    </row>
    <row r="12" spans="1:26" x14ac:dyDescent="0.25">
      <c r="A12" s="6" t="s">
        <v>12</v>
      </c>
      <c r="B12" s="6" t="s">
        <v>46</v>
      </c>
      <c r="C12" s="6">
        <v>2011</v>
      </c>
      <c r="E12" s="88">
        <v>3.363425925925926E-3</v>
      </c>
      <c r="F12" s="83">
        <f>($F$4/E12)*$E$5</f>
        <v>0.24600825877494836</v>
      </c>
      <c r="G12" s="87">
        <f t="shared" si="0"/>
        <v>9</v>
      </c>
      <c r="I12" s="87">
        <v>199</v>
      </c>
      <c r="J12" s="83">
        <f>(I12/$J$4)*$I$5</f>
        <v>0.1202416918429003</v>
      </c>
      <c r="K12" s="87">
        <f t="shared" si="1"/>
        <v>7</v>
      </c>
      <c r="M12" s="88">
        <v>1.9965277777777776E-4</v>
      </c>
      <c r="N12" s="83">
        <f>$M$5*($N$4/M12)</f>
        <v>0.17043478260869566</v>
      </c>
      <c r="O12" s="87">
        <f t="shared" si="2"/>
        <v>5</v>
      </c>
      <c r="Q12" s="87">
        <v>96</v>
      </c>
      <c r="R12" s="83">
        <f>$Q$5*(Q12/$R$4)</f>
        <v>0.14399999999999999</v>
      </c>
      <c r="S12" s="92">
        <f t="shared" si="3"/>
        <v>5</v>
      </c>
      <c r="U12" s="83">
        <v>8.5579999999999998</v>
      </c>
      <c r="V12" s="83">
        <f>$U$5*($V$4/U12)</f>
        <v>3.5948819817714424E-2</v>
      </c>
      <c r="W12" s="87">
        <f t="shared" si="4"/>
        <v>9</v>
      </c>
      <c r="Y12" s="90">
        <f t="shared" si="5"/>
        <v>0.7166335530442588</v>
      </c>
      <c r="Z12" s="87">
        <f t="shared" si="6"/>
        <v>9</v>
      </c>
    </row>
    <row r="13" spans="1:26" x14ac:dyDescent="0.25">
      <c r="A13" s="7" t="s">
        <v>13</v>
      </c>
      <c r="B13" s="6" t="s">
        <v>139</v>
      </c>
      <c r="C13" s="6">
        <v>2011</v>
      </c>
      <c r="E13" s="88">
        <v>3.0925925925925925E-3</v>
      </c>
      <c r="F13" s="83">
        <f>($F$4/E13)*$E$5</f>
        <v>0.26755239520958085</v>
      </c>
      <c r="G13" s="87">
        <f t="shared" si="0"/>
        <v>7</v>
      </c>
      <c r="I13" s="87">
        <v>273</v>
      </c>
      <c r="J13" s="83">
        <f>(I13/$J$4)*$I$5</f>
        <v>0.16495468277945621</v>
      </c>
      <c r="K13" s="91">
        <f t="shared" si="1"/>
        <v>3</v>
      </c>
      <c r="M13" s="88">
        <v>2.1631944444444444E-4</v>
      </c>
      <c r="N13" s="83">
        <f>$M$5*($N$4/M13)</f>
        <v>0.15730337078651685</v>
      </c>
      <c r="O13" s="87">
        <f t="shared" si="2"/>
        <v>9</v>
      </c>
      <c r="Q13" s="87">
        <v>96</v>
      </c>
      <c r="R13" s="83">
        <f>$Q$5*(Q13/$R$4)</f>
        <v>0.14399999999999999</v>
      </c>
      <c r="S13" s="92">
        <f t="shared" si="3"/>
        <v>5</v>
      </c>
      <c r="U13" s="83">
        <v>4.8170000000000002</v>
      </c>
      <c r="V13" s="83">
        <f>$U$5*($V$4/U13)</f>
        <v>6.3867552418517756E-2</v>
      </c>
      <c r="W13" s="87">
        <f t="shared" si="4"/>
        <v>5</v>
      </c>
      <c r="Y13" s="90">
        <f t="shared" si="5"/>
        <v>0.79767800119407173</v>
      </c>
      <c r="Z13" s="87">
        <f t="shared" si="6"/>
        <v>4</v>
      </c>
    </row>
    <row r="14" spans="1:26" x14ac:dyDescent="0.25">
      <c r="A14" s="6" t="s">
        <v>0</v>
      </c>
      <c r="B14" s="6" t="s">
        <v>41</v>
      </c>
      <c r="C14" s="6">
        <v>2011</v>
      </c>
      <c r="E14" s="88">
        <v>2.7581018518518519E-3</v>
      </c>
      <c r="F14" s="83">
        <f>($F$4/E14)*$E$5</f>
        <v>0.3</v>
      </c>
      <c r="G14" s="91">
        <f t="shared" si="0"/>
        <v>1</v>
      </c>
      <c r="I14" s="87">
        <v>287</v>
      </c>
      <c r="J14" s="83">
        <f>(I14/$J$4)*$I$5</f>
        <v>0.17341389728096679</v>
      </c>
      <c r="K14" s="91">
        <f t="shared" si="1"/>
        <v>2</v>
      </c>
      <c r="M14" s="88">
        <v>2.0833333333333335E-4</v>
      </c>
      <c r="N14" s="83">
        <f>$M$5*($N$4/M14)</f>
        <v>0.16333333333333333</v>
      </c>
      <c r="O14" s="87">
        <f t="shared" si="2"/>
        <v>8</v>
      </c>
      <c r="Q14" s="87">
        <v>94</v>
      </c>
      <c r="R14" s="83">
        <f>$Q$5*(Q14/$R$4)</f>
        <v>0.14099999999999999</v>
      </c>
      <c r="S14" s="92">
        <f t="shared" si="3"/>
        <v>10</v>
      </c>
      <c r="U14" s="83">
        <v>3.222</v>
      </c>
      <c r="V14" s="83">
        <f>$U$5*($V$4/U14)</f>
        <v>9.5484171322160152E-2</v>
      </c>
      <c r="W14" s="91">
        <f t="shared" si="4"/>
        <v>2</v>
      </c>
      <c r="Y14" s="90">
        <f t="shared" si="5"/>
        <v>0.87323140193646021</v>
      </c>
      <c r="Z14" s="91">
        <f t="shared" si="6"/>
        <v>2</v>
      </c>
    </row>
    <row r="15" spans="1:26" x14ac:dyDescent="0.25">
      <c r="A15" s="6" t="s">
        <v>12</v>
      </c>
      <c r="B15" s="6" t="s">
        <v>42</v>
      </c>
      <c r="C15" s="6">
        <v>2011</v>
      </c>
      <c r="E15" s="88">
        <v>2.9803240740740745E-3</v>
      </c>
      <c r="F15" s="83">
        <f>($F$4/E15)*$E$5</f>
        <v>0.27763106796116499</v>
      </c>
      <c r="G15" s="87">
        <f t="shared" si="0"/>
        <v>5</v>
      </c>
      <c r="I15" s="87">
        <v>180</v>
      </c>
      <c r="J15" s="83">
        <f>(I15/$J$4)*$I$5</f>
        <v>0.10876132930513596</v>
      </c>
      <c r="K15" s="87">
        <f t="shared" si="1"/>
        <v>9</v>
      </c>
      <c r="M15" s="88">
        <v>1.7696759259259258E-4</v>
      </c>
      <c r="N15" s="83">
        <f>$M$5*($N$4/M15)</f>
        <v>0.19228253760627861</v>
      </c>
      <c r="O15" s="91">
        <f t="shared" si="2"/>
        <v>2</v>
      </c>
      <c r="Q15" s="87">
        <v>100</v>
      </c>
      <c r="R15" s="83">
        <f>$Q$5*(Q15/$R$4)</f>
        <v>0.15</v>
      </c>
      <c r="S15" s="92">
        <f t="shared" si="3"/>
        <v>1</v>
      </c>
      <c r="U15" s="83">
        <v>8.2899999999999991</v>
      </c>
      <c r="V15" s="83">
        <f>$U$5*($V$4/U15)</f>
        <v>3.711097708082027E-2</v>
      </c>
      <c r="W15" s="87">
        <f t="shared" si="4"/>
        <v>8</v>
      </c>
      <c r="Y15" s="90">
        <f t="shared" si="5"/>
        <v>0.76578591195339973</v>
      </c>
      <c r="Z15" s="87">
        <f t="shared" si="6"/>
        <v>7</v>
      </c>
    </row>
    <row r="16" spans="1:26" x14ac:dyDescent="0.25">
      <c r="A16" s="6" t="s">
        <v>2</v>
      </c>
      <c r="B16" s="6" t="s">
        <v>140</v>
      </c>
      <c r="C16" s="6">
        <v>2011</v>
      </c>
      <c r="E16" s="88">
        <v>3.201388888888889E-3</v>
      </c>
      <c r="F16" s="83">
        <f>($F$4/E16)*$E$5</f>
        <v>0.25845986984815617</v>
      </c>
      <c r="G16" s="87">
        <f t="shared" si="0"/>
        <v>8</v>
      </c>
      <c r="I16" s="87">
        <v>221</v>
      </c>
      <c r="J16" s="83">
        <f>(I16/$J$4)*$I$5</f>
        <v>0.13353474320241693</v>
      </c>
      <c r="K16" s="87">
        <f t="shared" si="1"/>
        <v>6</v>
      </c>
      <c r="M16" s="88">
        <v>1.9039351851851853E-4</v>
      </c>
      <c r="N16" s="83">
        <f>$M$5*($N$4/M16)</f>
        <v>0.17872340425531913</v>
      </c>
      <c r="O16" s="87">
        <f t="shared" si="2"/>
        <v>4</v>
      </c>
      <c r="Q16" s="87">
        <v>98</v>
      </c>
      <c r="R16" s="83">
        <f>$Q$5*(Q16/$R$4)</f>
        <v>0.14699999999999999</v>
      </c>
      <c r="S16" s="92">
        <f t="shared" si="3"/>
        <v>4</v>
      </c>
      <c r="U16" s="83">
        <v>6.9379999999999997</v>
      </c>
      <c r="V16" s="83">
        <f>$U$5*($V$4/U16)</f>
        <v>4.434275007206688E-2</v>
      </c>
      <c r="W16" s="87">
        <f t="shared" si="4"/>
        <v>6</v>
      </c>
      <c r="Y16" s="90">
        <f t="shared" si="5"/>
        <v>0.76206076737795914</v>
      </c>
      <c r="Z16" s="87">
        <f t="shared" si="6"/>
        <v>8</v>
      </c>
    </row>
    <row r="19" spans="2:2" x14ac:dyDescent="0.25">
      <c r="B19" s="59" t="s">
        <v>163</v>
      </c>
    </row>
  </sheetData>
  <mergeCells count="7">
    <mergeCell ref="Q5:R5"/>
    <mergeCell ref="U5:V5"/>
    <mergeCell ref="A1:E1"/>
    <mergeCell ref="A2:E2"/>
    <mergeCell ref="E5:F5"/>
    <mergeCell ref="I5:J5"/>
    <mergeCell ref="M5:N5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B1B84-15CC-49DB-A49C-8C47FD841312}">
  <sheetPr>
    <pageSetUpPr fitToPage="1"/>
  </sheetPr>
  <dimension ref="A1:Z29"/>
  <sheetViews>
    <sheetView workbookViewId="0">
      <selection activeCell="B29" sqref="B29"/>
    </sheetView>
  </sheetViews>
  <sheetFormatPr defaultColWidth="9.140625" defaultRowHeight="15" x14ac:dyDescent="0.25"/>
  <cols>
    <col min="1" max="1" width="10.85546875" style="1" customWidth="1"/>
    <col min="2" max="2" width="20.5703125" style="1" customWidth="1"/>
    <col min="3" max="3" width="9.140625" style="1"/>
    <col min="4" max="4" width="9.140625" style="33" customWidth="1"/>
    <col min="5" max="5" width="10.7109375" style="33" customWidth="1"/>
    <col min="6" max="6" width="9.140625" style="33" hidden="1" customWidth="1"/>
    <col min="7" max="7" width="8.7109375" style="33" customWidth="1"/>
    <col min="8" max="8" width="3.7109375" style="33" customWidth="1"/>
    <col min="9" max="9" width="10.7109375" style="33" customWidth="1"/>
    <col min="10" max="10" width="9.140625" style="33" hidden="1" customWidth="1"/>
    <col min="11" max="11" width="8.7109375" style="33" customWidth="1"/>
    <col min="12" max="12" width="3.7109375" style="33" customWidth="1"/>
    <col min="13" max="13" width="10.7109375" style="33" customWidth="1"/>
    <col min="14" max="14" width="9.140625" style="33" hidden="1" customWidth="1"/>
    <col min="15" max="15" width="8.7109375" style="33" customWidth="1"/>
    <col min="16" max="16" width="3.7109375" style="33" customWidth="1"/>
    <col min="17" max="17" width="10.7109375" style="33" customWidth="1"/>
    <col min="18" max="18" width="9.140625" style="33" hidden="1" customWidth="1"/>
    <col min="19" max="19" width="8.7109375" style="33" customWidth="1"/>
    <col min="20" max="20" width="3.7109375" style="33" customWidth="1"/>
    <col min="21" max="21" width="10.7109375" style="33" customWidth="1"/>
    <col min="22" max="22" width="9.140625" style="33" hidden="1" customWidth="1"/>
    <col min="23" max="23" width="8.7109375" style="33" customWidth="1"/>
    <col min="24" max="24" width="3.7109375" style="33" customWidth="1"/>
    <col min="25" max="25" width="10.7109375" style="33" customWidth="1"/>
    <col min="26" max="26" width="15.140625" style="33" customWidth="1"/>
    <col min="27" max="16384" width="9.140625" style="1"/>
  </cols>
  <sheetData>
    <row r="1" spans="1:26" x14ac:dyDescent="0.25">
      <c r="A1" s="31" t="s">
        <v>118</v>
      </c>
      <c r="B1" s="31"/>
      <c r="C1" s="31"/>
      <c r="D1" s="31"/>
      <c r="E1" s="31"/>
      <c r="H1" s="63"/>
    </row>
    <row r="2" spans="1:26" x14ac:dyDescent="0.25">
      <c r="A2" s="31" t="s">
        <v>117</v>
      </c>
      <c r="B2" s="31"/>
      <c r="C2" s="31"/>
      <c r="D2" s="31"/>
      <c r="E2" s="31"/>
    </row>
    <row r="4" spans="1:26" x14ac:dyDescent="0.25">
      <c r="A4" s="5" t="s">
        <v>131</v>
      </c>
      <c r="B4" s="5" t="s">
        <v>132</v>
      </c>
      <c r="E4" s="21" t="s">
        <v>142</v>
      </c>
      <c r="F4" s="22">
        <f>MIN(E7:E26)</f>
        <v>2.46875E-3</v>
      </c>
      <c r="G4" s="23" t="s">
        <v>146</v>
      </c>
      <c r="H4" s="48"/>
      <c r="I4" s="23" t="s">
        <v>143</v>
      </c>
      <c r="J4" s="23">
        <f>MAX(I7:I26)</f>
        <v>285</v>
      </c>
      <c r="K4" s="23" t="s">
        <v>146</v>
      </c>
      <c r="L4" s="48"/>
      <c r="M4" s="23" t="s">
        <v>144</v>
      </c>
      <c r="N4" s="22">
        <f>MIN(M7:M26)</f>
        <v>1.726851851851852E-4</v>
      </c>
      <c r="O4" s="23" t="s">
        <v>146</v>
      </c>
      <c r="P4" s="48"/>
      <c r="Q4" s="23" t="s">
        <v>148</v>
      </c>
      <c r="R4" s="23">
        <f>MAX(Q7:Q26)</f>
        <v>100</v>
      </c>
      <c r="S4" s="23"/>
      <c r="T4" s="48"/>
      <c r="U4" s="23" t="s">
        <v>149</v>
      </c>
      <c r="V4" s="98">
        <f>MIN(U7:U26)</f>
        <v>1.458</v>
      </c>
      <c r="W4" s="23" t="s">
        <v>146</v>
      </c>
      <c r="X4" s="48"/>
      <c r="Y4" s="23" t="s">
        <v>145</v>
      </c>
      <c r="Z4" s="23" t="s">
        <v>156</v>
      </c>
    </row>
    <row r="5" spans="1:26" x14ac:dyDescent="0.25">
      <c r="E5" s="51">
        <v>0.3</v>
      </c>
      <c r="F5" s="52"/>
      <c r="G5" s="23" t="s">
        <v>152</v>
      </c>
      <c r="H5" s="48"/>
      <c r="I5" s="54">
        <v>0.2</v>
      </c>
      <c r="J5" s="55"/>
      <c r="K5" s="23" t="s">
        <v>153</v>
      </c>
      <c r="L5" s="48"/>
      <c r="M5" s="54">
        <v>0.2</v>
      </c>
      <c r="N5" s="55"/>
      <c r="O5" s="23" t="s">
        <v>154</v>
      </c>
      <c r="P5" s="48"/>
      <c r="Q5" s="54">
        <v>0.15</v>
      </c>
      <c r="R5" s="55"/>
      <c r="S5" s="23"/>
      <c r="T5" s="48"/>
      <c r="U5" s="54">
        <v>0.15</v>
      </c>
      <c r="V5" s="55"/>
      <c r="W5" s="23" t="s">
        <v>155</v>
      </c>
      <c r="X5" s="48"/>
      <c r="Y5" s="23"/>
      <c r="Z5" s="23"/>
    </row>
    <row r="6" spans="1:26" x14ac:dyDescent="0.25">
      <c r="E6" s="21" t="s">
        <v>159</v>
      </c>
      <c r="F6" s="21"/>
      <c r="G6" s="23" t="s">
        <v>138</v>
      </c>
      <c r="H6" s="13"/>
      <c r="I6" s="23" t="s">
        <v>160</v>
      </c>
      <c r="J6" s="23"/>
      <c r="K6" s="23" t="s">
        <v>138</v>
      </c>
      <c r="L6" s="13"/>
      <c r="M6" s="23" t="s">
        <v>159</v>
      </c>
      <c r="N6" s="23"/>
      <c r="O6" s="23" t="s">
        <v>138</v>
      </c>
      <c r="P6" s="13"/>
      <c r="Q6" s="23" t="s">
        <v>161</v>
      </c>
      <c r="R6" s="23"/>
      <c r="S6" s="23" t="s">
        <v>164</v>
      </c>
      <c r="T6" s="1"/>
      <c r="U6" s="74" t="s">
        <v>150</v>
      </c>
      <c r="V6" s="23" t="s">
        <v>162</v>
      </c>
      <c r="W6" s="74" t="s">
        <v>138</v>
      </c>
      <c r="X6" s="72"/>
      <c r="Y6" s="67" t="s">
        <v>166</v>
      </c>
      <c r="Z6" s="74" t="s">
        <v>138</v>
      </c>
    </row>
    <row r="7" spans="1:26" x14ac:dyDescent="0.25">
      <c r="A7" s="6" t="s">
        <v>0</v>
      </c>
      <c r="B7" s="6" t="s">
        <v>47</v>
      </c>
      <c r="C7" s="6">
        <v>2012</v>
      </c>
      <c r="E7" s="18">
        <v>2.7395833333333335E-3</v>
      </c>
      <c r="F7" s="56">
        <f>($F$4/E7)*$E$5</f>
        <v>0.27034220532319386</v>
      </c>
      <c r="G7" s="23">
        <f>RANK(F7,$F$7:$F$26)</f>
        <v>5</v>
      </c>
      <c r="H7" s="48"/>
      <c r="I7" s="23">
        <v>214</v>
      </c>
      <c r="J7" s="56">
        <f>(I7/$J$4)*$I$5</f>
        <v>0.15017543859649124</v>
      </c>
      <c r="K7" s="23">
        <f>RANK(J7,$J$7:$J$26)</f>
        <v>10</v>
      </c>
      <c r="L7" s="48"/>
      <c r="M7" s="22">
        <v>2.28125E-4</v>
      </c>
      <c r="N7" s="97">
        <f>$M$5*($N$4/M7)</f>
        <v>0.15139523084728568</v>
      </c>
      <c r="O7" s="23">
        <f>RANK(N7,$N$7:$N$26)</f>
        <v>17</v>
      </c>
      <c r="P7" s="48"/>
      <c r="Q7" s="23">
        <v>98</v>
      </c>
      <c r="R7" s="56">
        <f>$Q$5*(Q7/$R$4)</f>
        <v>0.14699999999999999</v>
      </c>
      <c r="S7" s="96">
        <f>RANK(R7,$R$7:$R$26)</f>
        <v>3</v>
      </c>
      <c r="T7" s="48"/>
      <c r="U7" s="56">
        <v>5.4770000000000003</v>
      </c>
      <c r="V7" s="56">
        <f>$U$5*($V$4/U7)</f>
        <v>3.9930618951981009E-2</v>
      </c>
      <c r="W7" s="57">
        <f>RANK(V7,$V$7:$V$26)</f>
        <v>3</v>
      </c>
      <c r="X7" s="48"/>
      <c r="Y7" s="69">
        <f>SUM(F7,J7,N7,R7,V7)</f>
        <v>0.75884349371895188</v>
      </c>
      <c r="Z7" s="23">
        <f>RANK(Y7,$Y$7:$Y$26)</f>
        <v>7</v>
      </c>
    </row>
    <row r="8" spans="1:26" x14ac:dyDescent="0.25">
      <c r="A8" s="6" t="s">
        <v>14</v>
      </c>
      <c r="B8" s="6" t="s">
        <v>48</v>
      </c>
      <c r="C8" s="6">
        <v>2012</v>
      </c>
      <c r="E8" s="22">
        <v>3.2858796296296295E-3</v>
      </c>
      <c r="F8" s="56">
        <f>($F$4/E8)*$E$5</f>
        <v>0.2253962662909475</v>
      </c>
      <c r="G8" s="23">
        <f t="shared" ref="G8:G26" si="0">RANK(F8,$F$7:$F$26)</f>
        <v>17</v>
      </c>
      <c r="H8" s="48"/>
      <c r="I8" s="23">
        <v>184</v>
      </c>
      <c r="J8" s="56">
        <f>(I8/$J$4)*$I$5</f>
        <v>0.12912280701754386</v>
      </c>
      <c r="K8" s="23">
        <f t="shared" ref="K8:K26" si="1">RANK(J8,$J$7:$J$26)</f>
        <v>15</v>
      </c>
      <c r="L8" s="48"/>
      <c r="M8" s="22">
        <v>2.0347222222222221E-4</v>
      </c>
      <c r="N8" s="97">
        <f>$M$5*($N$4/M8)</f>
        <v>0.1697383390216155</v>
      </c>
      <c r="O8" s="23">
        <f t="shared" ref="O8:O26" si="2">RANK(N8,$N$7:$N$26)</f>
        <v>13</v>
      </c>
      <c r="P8" s="48"/>
      <c r="Q8" s="23">
        <v>90</v>
      </c>
      <c r="R8" s="56">
        <f>$Q$5*(Q8/$R$4)</f>
        <v>0.13500000000000001</v>
      </c>
      <c r="S8" s="96">
        <f t="shared" ref="S8:S26" si="3">RANK(R8,$R$7:$R$26)</f>
        <v>18</v>
      </c>
      <c r="T8" s="48"/>
      <c r="U8" s="56">
        <v>6.4</v>
      </c>
      <c r="V8" s="56">
        <f>$U$5*($V$4/U8)</f>
        <v>3.4171874999999997E-2</v>
      </c>
      <c r="W8" s="23">
        <f t="shared" ref="W8:W26" si="4">RANK(V8,$V$7:$V$26)</f>
        <v>5</v>
      </c>
      <c r="X8" s="48"/>
      <c r="Y8" s="69">
        <f t="shared" ref="Y8:Y26" si="5">SUM(F8,J8,N8,R8,V8)</f>
        <v>0.69342928733010689</v>
      </c>
      <c r="Z8" s="23">
        <f t="shared" ref="Z8:Z26" si="6">RANK(Y8,$Y$7:$Y$26)</f>
        <v>15</v>
      </c>
    </row>
    <row r="9" spans="1:26" x14ac:dyDescent="0.25">
      <c r="A9" s="6" t="s">
        <v>13</v>
      </c>
      <c r="B9" s="6" t="s">
        <v>52</v>
      </c>
      <c r="C9" s="6">
        <v>2012</v>
      </c>
      <c r="E9" s="22">
        <v>2.5370370370370369E-3</v>
      </c>
      <c r="F9" s="56">
        <f>($F$4/E9)*$E$5</f>
        <v>0.29192518248175181</v>
      </c>
      <c r="G9" s="57">
        <f t="shared" si="0"/>
        <v>2</v>
      </c>
      <c r="H9" s="48"/>
      <c r="I9" s="23">
        <v>214</v>
      </c>
      <c r="J9" s="56">
        <f>(I9/$J$4)*$I$5</f>
        <v>0.15017543859649124</v>
      </c>
      <c r="K9" s="23">
        <f t="shared" si="1"/>
        <v>10</v>
      </c>
      <c r="L9" s="48"/>
      <c r="M9" s="22">
        <v>1.9062499999999996E-4</v>
      </c>
      <c r="N9" s="97">
        <f>$M$5*($N$4/M9)</f>
        <v>0.18117789921068617</v>
      </c>
      <c r="O9" s="23">
        <f t="shared" si="2"/>
        <v>8</v>
      </c>
      <c r="P9" s="48"/>
      <c r="Q9" s="23">
        <v>88</v>
      </c>
      <c r="R9" s="56">
        <f>$Q$5*(Q9/$R$4)</f>
        <v>0.13200000000000001</v>
      </c>
      <c r="S9" s="96">
        <f t="shared" si="3"/>
        <v>20</v>
      </c>
      <c r="T9" s="48"/>
      <c r="U9" s="56">
        <v>7.2779999999999996</v>
      </c>
      <c r="V9" s="56">
        <f>$U$5*($V$4/U9)</f>
        <v>3.0049464138499588E-2</v>
      </c>
      <c r="W9" s="23">
        <f t="shared" si="4"/>
        <v>8</v>
      </c>
      <c r="X9" s="48"/>
      <c r="Y9" s="69">
        <f t="shared" si="5"/>
        <v>0.7853279844274289</v>
      </c>
      <c r="Z9" s="57">
        <f t="shared" si="6"/>
        <v>3</v>
      </c>
    </row>
    <row r="10" spans="1:26" x14ac:dyDescent="0.25">
      <c r="A10" s="6" t="s">
        <v>27</v>
      </c>
      <c r="B10" s="6" t="s">
        <v>56</v>
      </c>
      <c r="C10" s="6">
        <v>2012</v>
      </c>
      <c r="E10" s="22">
        <v>3.5706018518518521E-3</v>
      </c>
      <c r="F10" s="56">
        <f>($F$4/E10)*$E$5</f>
        <v>0.20742301458670986</v>
      </c>
      <c r="G10" s="23">
        <f t="shared" si="0"/>
        <v>19</v>
      </c>
      <c r="H10" s="48"/>
      <c r="I10" s="23">
        <v>217</v>
      </c>
      <c r="J10" s="56">
        <f>(I10/$J$4)*$I$5</f>
        <v>0.15228070175438599</v>
      </c>
      <c r="K10" s="23">
        <f t="shared" si="1"/>
        <v>8</v>
      </c>
      <c r="L10" s="48"/>
      <c r="M10" s="22">
        <v>2.1979166666666664E-4</v>
      </c>
      <c r="N10" s="97">
        <f>$M$5*($N$4/M10)</f>
        <v>0.15713533438651928</v>
      </c>
      <c r="O10" s="23">
        <f t="shared" si="2"/>
        <v>15</v>
      </c>
      <c r="P10" s="48"/>
      <c r="Q10" s="23">
        <v>90</v>
      </c>
      <c r="R10" s="56">
        <f>$Q$5*(Q10/$R$4)</f>
        <v>0.13500000000000001</v>
      </c>
      <c r="S10" s="96">
        <f t="shared" si="3"/>
        <v>18</v>
      </c>
      <c r="T10" s="48"/>
      <c r="U10" s="56">
        <v>13.702</v>
      </c>
      <c r="V10" s="56">
        <f>$U$5*($V$4/U10)</f>
        <v>1.5961173551306378E-2</v>
      </c>
      <c r="W10" s="23">
        <f t="shared" si="4"/>
        <v>16</v>
      </c>
      <c r="X10" s="48"/>
      <c r="Y10" s="69">
        <f t="shared" si="5"/>
        <v>0.66780022427892149</v>
      </c>
      <c r="Z10" s="23">
        <f t="shared" si="6"/>
        <v>19</v>
      </c>
    </row>
    <row r="11" spans="1:26" x14ac:dyDescent="0.25">
      <c r="A11" s="6" t="s">
        <v>12</v>
      </c>
      <c r="B11" s="6" t="s">
        <v>50</v>
      </c>
      <c r="C11" s="6">
        <v>2012</v>
      </c>
      <c r="E11" s="22">
        <v>2.8425925925925927E-3</v>
      </c>
      <c r="F11" s="56">
        <f>($F$4/E11)*$E$5</f>
        <v>0.26054560260586318</v>
      </c>
      <c r="G11" s="23">
        <f t="shared" si="0"/>
        <v>7</v>
      </c>
      <c r="H11" s="48"/>
      <c r="I11" s="23">
        <v>133</v>
      </c>
      <c r="J11" s="56">
        <f>(I11/$J$4)*$I$5</f>
        <v>9.3333333333333338E-2</v>
      </c>
      <c r="K11" s="23">
        <f t="shared" si="1"/>
        <v>19</v>
      </c>
      <c r="L11" s="48"/>
      <c r="M11" s="22">
        <v>2.2858796296296296E-4</v>
      </c>
      <c r="N11" s="97">
        <f>$M$5*($N$4/M11)</f>
        <v>0.15108860759493672</v>
      </c>
      <c r="O11" s="23">
        <f t="shared" si="2"/>
        <v>18</v>
      </c>
      <c r="P11" s="48"/>
      <c r="Q11" s="23">
        <v>100</v>
      </c>
      <c r="R11" s="56">
        <f>$Q$5*(Q11/$R$4)</f>
        <v>0.15</v>
      </c>
      <c r="S11" s="96">
        <f t="shared" si="3"/>
        <v>1</v>
      </c>
      <c r="T11" s="48"/>
      <c r="U11" s="56">
        <v>14.691000000000001</v>
      </c>
      <c r="V11" s="56">
        <f>$U$5*($V$4/U11)</f>
        <v>1.4886665305288951E-2</v>
      </c>
      <c r="W11" s="23">
        <f t="shared" si="4"/>
        <v>18</v>
      </c>
      <c r="X11" s="48"/>
      <c r="Y11" s="69">
        <f t="shared" si="5"/>
        <v>0.66985420883942215</v>
      </c>
      <c r="Z11" s="23">
        <f t="shared" si="6"/>
        <v>18</v>
      </c>
    </row>
    <row r="12" spans="1:26" x14ac:dyDescent="0.25">
      <c r="A12" s="6" t="s">
        <v>64</v>
      </c>
      <c r="B12" s="6" t="s">
        <v>61</v>
      </c>
      <c r="C12" s="6">
        <v>2012</v>
      </c>
      <c r="E12" s="22">
        <v>2.6377314814814818E-3</v>
      </c>
      <c r="F12" s="56">
        <f>($F$4/E12)*$E$5</f>
        <v>0.28078104431768314</v>
      </c>
      <c r="G12" s="57">
        <f t="shared" si="0"/>
        <v>3</v>
      </c>
      <c r="H12" s="48"/>
      <c r="I12" s="23">
        <v>156</v>
      </c>
      <c r="J12" s="56">
        <f>(I12/$J$4)*$I$5</f>
        <v>0.10947368421052633</v>
      </c>
      <c r="K12" s="23">
        <f t="shared" si="1"/>
        <v>18</v>
      </c>
      <c r="L12" s="48"/>
      <c r="M12" s="22">
        <v>1.9675925925925926E-4</v>
      </c>
      <c r="N12" s="97">
        <f>$M$5*($N$4/M12)</f>
        <v>0.17552941176470591</v>
      </c>
      <c r="O12" s="23">
        <f t="shared" si="2"/>
        <v>11</v>
      </c>
      <c r="P12" s="48"/>
      <c r="Q12" s="23">
        <v>100</v>
      </c>
      <c r="R12" s="56">
        <f>$Q$5*(Q12/$R$4)</f>
        <v>0.15</v>
      </c>
      <c r="S12" s="96">
        <f t="shared" si="3"/>
        <v>1</v>
      </c>
      <c r="T12" s="48"/>
      <c r="U12" s="56">
        <v>7.4980000000000002</v>
      </c>
      <c r="V12" s="56">
        <f>$U$5*($V$4/U12)</f>
        <v>2.9167778074153106E-2</v>
      </c>
      <c r="W12" s="23">
        <f t="shared" si="4"/>
        <v>9</v>
      </c>
      <c r="X12" s="48"/>
      <c r="Y12" s="69">
        <f t="shared" si="5"/>
        <v>0.74495191836706853</v>
      </c>
      <c r="Z12" s="23">
        <f t="shared" si="6"/>
        <v>10</v>
      </c>
    </row>
    <row r="13" spans="1:26" x14ac:dyDescent="0.25">
      <c r="A13" s="6" t="s">
        <v>13</v>
      </c>
      <c r="B13" s="6" t="s">
        <v>53</v>
      </c>
      <c r="C13" s="6">
        <v>2012</v>
      </c>
      <c r="E13" s="22">
        <v>2.7083333333333334E-3</v>
      </c>
      <c r="F13" s="56">
        <f>($F$4/E13)*$E$5</f>
        <v>0.27346153846153842</v>
      </c>
      <c r="G13" s="23">
        <f t="shared" si="0"/>
        <v>4</v>
      </c>
      <c r="H13" s="48"/>
      <c r="I13" s="23">
        <v>217</v>
      </c>
      <c r="J13" s="56">
        <f>(I13/$J$4)*$I$5</f>
        <v>0.15228070175438599</v>
      </c>
      <c r="K13" s="23">
        <f t="shared" si="1"/>
        <v>8</v>
      </c>
      <c r="L13" s="48"/>
      <c r="M13" s="22">
        <v>2.0555555555555559E-4</v>
      </c>
      <c r="N13" s="97">
        <f>$M$5*($N$4/M13)</f>
        <v>0.16801801801801802</v>
      </c>
      <c r="O13" s="23">
        <f t="shared" si="2"/>
        <v>14</v>
      </c>
      <c r="P13" s="48"/>
      <c r="Q13" s="23">
        <v>96</v>
      </c>
      <c r="R13" s="56">
        <f>$Q$5*(Q13/$R$4)</f>
        <v>0.14399999999999999</v>
      </c>
      <c r="S13" s="96">
        <f t="shared" si="3"/>
        <v>6</v>
      </c>
      <c r="T13" s="48"/>
      <c r="U13" s="56">
        <v>4.9320000000000004</v>
      </c>
      <c r="V13" s="56">
        <f>$U$5*($V$4/U13)</f>
        <v>4.4343065693430654E-2</v>
      </c>
      <c r="W13" s="57">
        <f t="shared" si="4"/>
        <v>2</v>
      </c>
      <c r="X13" s="48"/>
      <c r="Y13" s="69">
        <f t="shared" si="5"/>
        <v>0.78210332392737314</v>
      </c>
      <c r="Z13" s="23">
        <f t="shared" si="6"/>
        <v>4</v>
      </c>
    </row>
    <row r="14" spans="1:26" x14ac:dyDescent="0.25">
      <c r="A14" s="6" t="s">
        <v>14</v>
      </c>
      <c r="B14" s="6" t="s">
        <v>55</v>
      </c>
      <c r="C14" s="6">
        <v>2012</v>
      </c>
      <c r="E14" s="22">
        <v>2.9479166666666668E-3</v>
      </c>
      <c r="F14" s="56">
        <f>($F$4/E14)*$E$5</f>
        <v>0.25123674911660776</v>
      </c>
      <c r="G14" s="23">
        <f t="shared" si="0"/>
        <v>11</v>
      </c>
      <c r="H14" s="48"/>
      <c r="I14" s="23">
        <v>203</v>
      </c>
      <c r="J14" s="56">
        <f>(I14/$J$4)*$I$5</f>
        <v>0.1424561403508772</v>
      </c>
      <c r="K14" s="23">
        <f t="shared" si="1"/>
        <v>14</v>
      </c>
      <c r="L14" s="48"/>
      <c r="M14" s="22">
        <v>2.3680555555555556E-4</v>
      </c>
      <c r="N14" s="97">
        <f>$M$5*($N$4/M14)</f>
        <v>0.1458455522971652</v>
      </c>
      <c r="O14" s="23">
        <f t="shared" si="2"/>
        <v>19</v>
      </c>
      <c r="P14" s="48"/>
      <c r="Q14" s="23">
        <v>94</v>
      </c>
      <c r="R14" s="56">
        <f>$Q$5*(Q14/$R$4)</f>
        <v>0.14099999999999999</v>
      </c>
      <c r="S14" s="96">
        <f t="shared" si="3"/>
        <v>12</v>
      </c>
      <c r="T14" s="48"/>
      <c r="U14" s="56">
        <v>15.766999999999999</v>
      </c>
      <c r="V14" s="56">
        <f>$U$5*($V$4/U14)</f>
        <v>1.3870742690429377E-2</v>
      </c>
      <c r="W14" s="23">
        <f t="shared" si="4"/>
        <v>20</v>
      </c>
      <c r="X14" s="48"/>
      <c r="Y14" s="69">
        <f t="shared" si="5"/>
        <v>0.6944091844550796</v>
      </c>
      <c r="Z14" s="23">
        <f t="shared" si="6"/>
        <v>14</v>
      </c>
    </row>
    <row r="15" spans="1:26" x14ac:dyDescent="0.25">
      <c r="A15" s="6" t="s">
        <v>12</v>
      </c>
      <c r="B15" s="6" t="s">
        <v>51</v>
      </c>
      <c r="C15" s="6">
        <v>2012</v>
      </c>
      <c r="E15" s="22">
        <v>3.3726851851851852E-3</v>
      </c>
      <c r="F15" s="56">
        <f>($F$4/E15)*$E$5</f>
        <v>0.21959505833905285</v>
      </c>
      <c r="G15" s="23">
        <f t="shared" si="0"/>
        <v>18</v>
      </c>
      <c r="H15" s="48"/>
      <c r="I15" s="23">
        <v>248</v>
      </c>
      <c r="J15" s="56">
        <f>(I15/$J$4)*$I$5</f>
        <v>0.17403508771929826</v>
      </c>
      <c r="K15" s="23">
        <f t="shared" si="1"/>
        <v>4</v>
      </c>
      <c r="L15" s="48"/>
      <c r="M15" s="22">
        <v>1.8715277777777781E-4</v>
      </c>
      <c r="N15" s="97">
        <f>$M$5*($N$4/M15)</f>
        <v>0.18453927025355596</v>
      </c>
      <c r="O15" s="23">
        <f t="shared" si="2"/>
        <v>5</v>
      </c>
      <c r="P15" s="48"/>
      <c r="Q15" s="23">
        <v>94</v>
      </c>
      <c r="R15" s="56">
        <f>$Q$5*(Q15/$R$4)</f>
        <v>0.14099999999999999</v>
      </c>
      <c r="S15" s="96">
        <f t="shared" si="3"/>
        <v>12</v>
      </c>
      <c r="T15" s="48"/>
      <c r="U15" s="56">
        <v>12.294</v>
      </c>
      <c r="V15" s="56">
        <f>$U$5*($V$4/U15)</f>
        <v>1.7789165446559296E-2</v>
      </c>
      <c r="W15" s="23">
        <f t="shared" si="4"/>
        <v>13</v>
      </c>
      <c r="X15" s="48"/>
      <c r="Y15" s="69">
        <f t="shared" si="5"/>
        <v>0.7369585817584664</v>
      </c>
      <c r="Z15" s="23">
        <f t="shared" si="6"/>
        <v>11</v>
      </c>
    </row>
    <row r="16" spans="1:26" x14ac:dyDescent="0.25">
      <c r="A16" s="6" t="s">
        <v>27</v>
      </c>
      <c r="B16" s="6" t="s">
        <v>57</v>
      </c>
      <c r="C16" s="6">
        <v>2012</v>
      </c>
      <c r="E16" s="22">
        <v>2.8576388888888892E-3</v>
      </c>
      <c r="F16" s="56">
        <f>($F$4/E16)*$E$5</f>
        <v>0.2591737545565006</v>
      </c>
      <c r="G16" s="23">
        <f t="shared" si="0"/>
        <v>9</v>
      </c>
      <c r="H16" s="48"/>
      <c r="I16" s="23">
        <v>238</v>
      </c>
      <c r="J16" s="56">
        <f>(I16/$J$4)*$I$5</f>
        <v>0.16701754385964915</v>
      </c>
      <c r="K16" s="23">
        <f t="shared" si="1"/>
        <v>5</v>
      </c>
      <c r="L16" s="48"/>
      <c r="M16" s="22">
        <v>1.9386574074074076E-4</v>
      </c>
      <c r="N16" s="97">
        <f>$M$5*($N$4/M16)</f>
        <v>0.17814925373134327</v>
      </c>
      <c r="O16" s="23">
        <f t="shared" si="2"/>
        <v>10</v>
      </c>
      <c r="P16" s="48"/>
      <c r="Q16" s="23">
        <v>96</v>
      </c>
      <c r="R16" s="56">
        <f>$Q$5*(Q16/$R$4)</f>
        <v>0.14399999999999999</v>
      </c>
      <c r="S16" s="96">
        <f t="shared" si="3"/>
        <v>6</v>
      </c>
      <c r="T16" s="48"/>
      <c r="U16" s="56">
        <v>8.82</v>
      </c>
      <c r="V16" s="56">
        <f>$U$5*($V$4/U16)</f>
        <v>2.4795918367346934E-2</v>
      </c>
      <c r="W16" s="23">
        <f t="shared" si="4"/>
        <v>10</v>
      </c>
      <c r="X16" s="48"/>
      <c r="Y16" s="69">
        <f t="shared" si="5"/>
        <v>0.77313647051484002</v>
      </c>
      <c r="Z16" s="23">
        <f t="shared" si="6"/>
        <v>5</v>
      </c>
    </row>
    <row r="17" spans="1:26" x14ac:dyDescent="0.25">
      <c r="A17" s="6" t="s">
        <v>2</v>
      </c>
      <c r="B17" s="6" t="s">
        <v>59</v>
      </c>
      <c r="C17" s="6">
        <v>2012</v>
      </c>
      <c r="E17" s="22">
        <v>2.9479166666666668E-3</v>
      </c>
      <c r="F17" s="56">
        <f>($F$4/E17)*$E$5</f>
        <v>0.25123674911660776</v>
      </c>
      <c r="G17" s="23">
        <f t="shared" si="0"/>
        <v>11</v>
      </c>
      <c r="H17" s="48"/>
      <c r="I17" s="23">
        <v>236</v>
      </c>
      <c r="J17" s="56">
        <f>(I17/$J$4)*$I$5</f>
        <v>0.16561403508771932</v>
      </c>
      <c r="K17" s="23">
        <f t="shared" si="1"/>
        <v>6</v>
      </c>
      <c r="L17" s="48"/>
      <c r="M17" s="22">
        <v>2.3773148148148148E-4</v>
      </c>
      <c r="N17" s="97">
        <f>$M$5*($N$4/M17)</f>
        <v>0.14527750730282377</v>
      </c>
      <c r="O17" s="23">
        <f t="shared" si="2"/>
        <v>20</v>
      </c>
      <c r="P17" s="48"/>
      <c r="Q17" s="23">
        <v>98</v>
      </c>
      <c r="R17" s="56">
        <f>$Q$5*(Q17/$R$4)</f>
        <v>0.14699999999999999</v>
      </c>
      <c r="S17" s="96">
        <f t="shared" si="3"/>
        <v>3</v>
      </c>
      <c r="T17" s="48"/>
      <c r="U17" s="56">
        <v>10.962</v>
      </c>
      <c r="V17" s="56">
        <f>$U$5*($V$4/U17)</f>
        <v>1.9950738916256157E-2</v>
      </c>
      <c r="W17" s="23">
        <f t="shared" si="4"/>
        <v>12</v>
      </c>
      <c r="X17" s="48"/>
      <c r="Y17" s="69">
        <f t="shared" si="5"/>
        <v>0.72907903042340705</v>
      </c>
      <c r="Z17" s="23">
        <f t="shared" si="6"/>
        <v>12</v>
      </c>
    </row>
    <row r="18" spans="1:26" x14ac:dyDescent="0.25">
      <c r="A18" s="6" t="s">
        <v>26</v>
      </c>
      <c r="B18" s="6" t="s">
        <v>60</v>
      </c>
      <c r="C18" s="6">
        <v>2012</v>
      </c>
      <c r="E18" s="22">
        <v>2.46875E-3</v>
      </c>
      <c r="F18" s="56">
        <f>($F$4/E18)*$E$5</f>
        <v>0.3</v>
      </c>
      <c r="G18" s="57">
        <f t="shared" si="0"/>
        <v>1</v>
      </c>
      <c r="H18" s="48"/>
      <c r="I18" s="23">
        <v>285</v>
      </c>
      <c r="J18" s="56">
        <f>(I18/$J$4)*$I$5</f>
        <v>0.2</v>
      </c>
      <c r="K18" s="57">
        <f t="shared" si="1"/>
        <v>1</v>
      </c>
      <c r="L18" s="48"/>
      <c r="M18" s="22">
        <v>1.7986111111111111E-4</v>
      </c>
      <c r="N18" s="97">
        <f>$M$5*($N$4/M18)</f>
        <v>0.19202059202059205</v>
      </c>
      <c r="O18" s="57">
        <f t="shared" si="2"/>
        <v>2</v>
      </c>
      <c r="P18" s="48"/>
      <c r="Q18" s="23">
        <v>96</v>
      </c>
      <c r="R18" s="56">
        <f>$Q$5*(Q18/$R$4)</f>
        <v>0.14399999999999999</v>
      </c>
      <c r="S18" s="96">
        <f t="shared" si="3"/>
        <v>6</v>
      </c>
      <c r="T18" s="48"/>
      <c r="U18" s="56">
        <v>1.458</v>
      </c>
      <c r="V18" s="56">
        <f>$U$5*($V$4/U18)</f>
        <v>0.15</v>
      </c>
      <c r="W18" s="57">
        <f t="shared" si="4"/>
        <v>1</v>
      </c>
      <c r="X18" s="48"/>
      <c r="Y18" s="69">
        <f t="shared" si="5"/>
        <v>0.98602059202059211</v>
      </c>
      <c r="Z18" s="57">
        <f t="shared" si="6"/>
        <v>1</v>
      </c>
    </row>
    <row r="19" spans="1:26" x14ac:dyDescent="0.25">
      <c r="A19" s="7" t="s">
        <v>14</v>
      </c>
      <c r="B19" s="6" t="s">
        <v>93</v>
      </c>
      <c r="C19" s="6">
        <v>2012</v>
      </c>
      <c r="E19" s="22">
        <v>2.9837962962962965E-3</v>
      </c>
      <c r="F19" s="56">
        <f>($F$4/E19)*$E$5</f>
        <v>0.2482156710628394</v>
      </c>
      <c r="G19" s="23">
        <f t="shared" si="0"/>
        <v>13</v>
      </c>
      <c r="H19" s="48"/>
      <c r="I19" s="23">
        <v>118</v>
      </c>
      <c r="J19" s="56">
        <f>(I19/$J$4)*$I$5</f>
        <v>8.2807017543859662E-2</v>
      </c>
      <c r="K19" s="23">
        <f t="shared" si="1"/>
        <v>20</v>
      </c>
      <c r="L19" s="48"/>
      <c r="M19" s="22">
        <v>1.8043981481481481E-4</v>
      </c>
      <c r="N19" s="97">
        <f>$M$5*($N$4/M19)</f>
        <v>0.19140474663245674</v>
      </c>
      <c r="O19" s="23">
        <f t="shared" si="2"/>
        <v>4</v>
      </c>
      <c r="P19" s="48"/>
      <c r="Q19" s="23">
        <v>92</v>
      </c>
      <c r="R19" s="56">
        <f>$Q$5*(Q19/$R$4)</f>
        <v>0.13800000000000001</v>
      </c>
      <c r="S19" s="96">
        <f t="shared" si="3"/>
        <v>15</v>
      </c>
      <c r="T19" s="48"/>
      <c r="U19" s="56">
        <v>7.0979999999999999</v>
      </c>
      <c r="V19" s="56">
        <f>$U$5*($V$4/U19)</f>
        <v>3.0811496196111579E-2</v>
      </c>
      <c r="W19" s="23">
        <f t="shared" si="4"/>
        <v>7</v>
      </c>
      <c r="X19" s="48"/>
      <c r="Y19" s="69">
        <f t="shared" si="5"/>
        <v>0.69123893143526738</v>
      </c>
      <c r="Z19" s="23">
        <f t="shared" si="6"/>
        <v>17</v>
      </c>
    </row>
    <row r="20" spans="1:26" x14ac:dyDescent="0.25">
      <c r="A20" s="6" t="s">
        <v>64</v>
      </c>
      <c r="B20" s="6" t="s">
        <v>62</v>
      </c>
      <c r="C20" s="6">
        <v>2012</v>
      </c>
      <c r="E20" s="22">
        <v>2.8530092592592596E-3</v>
      </c>
      <c r="F20" s="56">
        <f>($F$4/E20)*$E$5</f>
        <v>0.25959432048681541</v>
      </c>
      <c r="G20" s="23">
        <f t="shared" si="0"/>
        <v>8</v>
      </c>
      <c r="H20" s="48"/>
      <c r="I20" s="23">
        <v>166</v>
      </c>
      <c r="J20" s="56">
        <f>(I20/$J$4)*$I$5</f>
        <v>0.11649122807017545</v>
      </c>
      <c r="K20" s="23">
        <f t="shared" si="1"/>
        <v>16</v>
      </c>
      <c r="L20" s="48"/>
      <c r="M20" s="22">
        <v>1.7986111111111111E-4</v>
      </c>
      <c r="N20" s="97">
        <f>$M$5*($N$4/M20)</f>
        <v>0.19202059202059205</v>
      </c>
      <c r="O20" s="57">
        <f t="shared" si="2"/>
        <v>2</v>
      </c>
      <c r="P20" s="48"/>
      <c r="Q20" s="23">
        <v>96</v>
      </c>
      <c r="R20" s="56">
        <f>$Q$5*(Q20/$R$4)</f>
        <v>0.14399999999999999</v>
      </c>
      <c r="S20" s="96">
        <f t="shared" si="3"/>
        <v>6</v>
      </c>
      <c r="T20" s="48"/>
      <c r="U20" s="56">
        <v>6.109</v>
      </c>
      <c r="V20" s="56">
        <f>$U$5*($V$4/U20)</f>
        <v>3.5799639875593384E-2</v>
      </c>
      <c r="W20" s="23">
        <f t="shared" si="4"/>
        <v>4</v>
      </c>
      <c r="X20" s="48"/>
      <c r="Y20" s="69">
        <f t="shared" si="5"/>
        <v>0.74790578045317635</v>
      </c>
      <c r="Z20" s="23">
        <f t="shared" si="6"/>
        <v>9</v>
      </c>
    </row>
    <row r="21" spans="1:26" x14ac:dyDescent="0.25">
      <c r="A21" s="6" t="s">
        <v>64</v>
      </c>
      <c r="B21" s="6" t="s">
        <v>63</v>
      </c>
      <c r="C21" s="6">
        <v>2012</v>
      </c>
      <c r="E21" s="22">
        <v>3.1215277777777782E-3</v>
      </c>
      <c r="F21" s="56">
        <f>($F$4/E21)*$E$5</f>
        <v>0.23726362625139041</v>
      </c>
      <c r="G21" s="23">
        <f t="shared" si="0"/>
        <v>15</v>
      </c>
      <c r="H21" s="48"/>
      <c r="I21" s="23">
        <v>260</v>
      </c>
      <c r="J21" s="56">
        <f>(I21/$J$4)*$I$5</f>
        <v>0.18245614035087721</v>
      </c>
      <c r="K21" s="57">
        <f t="shared" si="1"/>
        <v>3</v>
      </c>
      <c r="L21" s="48"/>
      <c r="M21" s="22">
        <v>1.9016203703703705E-4</v>
      </c>
      <c r="N21" s="97">
        <f>$M$5*($N$4/M21)</f>
        <v>0.18161898965307366</v>
      </c>
      <c r="O21" s="23">
        <f t="shared" si="2"/>
        <v>7</v>
      </c>
      <c r="P21" s="48"/>
      <c r="Q21" s="23">
        <v>92</v>
      </c>
      <c r="R21" s="56">
        <f>$Q$5*(Q21/$R$4)</f>
        <v>0.13800000000000001</v>
      </c>
      <c r="S21" s="96">
        <f t="shared" si="3"/>
        <v>15</v>
      </c>
      <c r="T21" s="48"/>
      <c r="U21" s="56">
        <v>14.62</v>
      </c>
      <c r="V21" s="56">
        <f>$U$5*($V$4/U21)</f>
        <v>1.4958960328317374E-2</v>
      </c>
      <c r="W21" s="23">
        <f t="shared" si="4"/>
        <v>17</v>
      </c>
      <c r="X21" s="48"/>
      <c r="Y21" s="69">
        <f t="shared" si="5"/>
        <v>0.75429771658365863</v>
      </c>
      <c r="Z21" s="23">
        <f t="shared" si="6"/>
        <v>8</v>
      </c>
    </row>
    <row r="22" spans="1:26" x14ac:dyDescent="0.25">
      <c r="A22" s="6" t="s">
        <v>18</v>
      </c>
      <c r="B22" s="6" t="s">
        <v>116</v>
      </c>
      <c r="C22" s="6">
        <v>2012</v>
      </c>
      <c r="E22" s="22">
        <v>3.1041666666666665E-3</v>
      </c>
      <c r="F22" s="56">
        <f>($F$4/E22)*$E$5</f>
        <v>0.23859060402684562</v>
      </c>
      <c r="G22" s="23">
        <f t="shared" si="0"/>
        <v>14</v>
      </c>
      <c r="H22" s="48"/>
      <c r="I22" s="23">
        <v>205</v>
      </c>
      <c r="J22" s="56">
        <f>(I22/$J$4)*$I$5</f>
        <v>0.14385964912280702</v>
      </c>
      <c r="K22" s="23">
        <f t="shared" si="1"/>
        <v>13</v>
      </c>
      <c r="L22" s="48"/>
      <c r="M22" s="22">
        <v>1.8993055555555557E-4</v>
      </c>
      <c r="N22" s="97">
        <f>$M$5*($N$4/M22)</f>
        <v>0.18184034125533211</v>
      </c>
      <c r="O22" s="23">
        <f t="shared" si="2"/>
        <v>6</v>
      </c>
      <c r="P22" s="48"/>
      <c r="Q22" s="23">
        <v>94</v>
      </c>
      <c r="R22" s="56">
        <f>$Q$5*(Q22/$R$4)</f>
        <v>0.14099999999999999</v>
      </c>
      <c r="S22" s="96">
        <f t="shared" si="3"/>
        <v>12</v>
      </c>
      <c r="T22" s="48"/>
      <c r="U22" s="56">
        <v>12.622999999999999</v>
      </c>
      <c r="V22" s="56">
        <f>$U$5*($V$4/U22)</f>
        <v>1.7325516913570465E-2</v>
      </c>
      <c r="W22" s="23">
        <f t="shared" si="4"/>
        <v>15</v>
      </c>
      <c r="X22" s="48"/>
      <c r="Y22" s="69">
        <f t="shared" si="5"/>
        <v>0.72261611131855519</v>
      </c>
      <c r="Z22" s="23">
        <f t="shared" si="6"/>
        <v>13</v>
      </c>
    </row>
    <row r="23" spans="1:26" x14ac:dyDescent="0.25">
      <c r="A23" s="6" t="s">
        <v>27</v>
      </c>
      <c r="B23" s="6" t="s">
        <v>103</v>
      </c>
      <c r="C23" s="6">
        <v>2012</v>
      </c>
      <c r="E23" s="22">
        <v>3.1759259259259258E-3</v>
      </c>
      <c r="F23" s="56">
        <f>($F$4/E23)*$E$5</f>
        <v>0.2331997084548105</v>
      </c>
      <c r="G23" s="23">
        <f t="shared" si="0"/>
        <v>16</v>
      </c>
      <c r="H23" s="48"/>
      <c r="I23" s="23">
        <v>165</v>
      </c>
      <c r="J23" s="56">
        <f>(I23/$J$4)*$I$5</f>
        <v>0.11578947368421054</v>
      </c>
      <c r="K23" s="23">
        <f t="shared" si="1"/>
        <v>17</v>
      </c>
      <c r="L23" s="48"/>
      <c r="M23" s="22">
        <v>1.9166666666666662E-4</v>
      </c>
      <c r="N23" s="97">
        <f>$M$5*($N$4/M23)</f>
        <v>0.18019323671497592</v>
      </c>
      <c r="O23" s="23">
        <f t="shared" si="2"/>
        <v>9</v>
      </c>
      <c r="P23" s="48"/>
      <c r="Q23" s="23">
        <v>92</v>
      </c>
      <c r="R23" s="56">
        <f>$Q$5*(Q23/$R$4)</f>
        <v>0.13800000000000001</v>
      </c>
      <c r="S23" s="96">
        <f t="shared" si="3"/>
        <v>15</v>
      </c>
      <c r="T23" s="48"/>
      <c r="U23" s="56">
        <v>8.9830000000000005</v>
      </c>
      <c r="V23" s="56">
        <f>$U$5*($V$4/U23)</f>
        <v>2.4345986864076585E-2</v>
      </c>
      <c r="W23" s="23">
        <f t="shared" si="4"/>
        <v>11</v>
      </c>
      <c r="X23" s="48"/>
      <c r="Y23" s="69">
        <f t="shared" si="5"/>
        <v>0.69152840571807361</v>
      </c>
      <c r="Z23" s="23">
        <f t="shared" si="6"/>
        <v>16</v>
      </c>
    </row>
    <row r="24" spans="1:26" x14ac:dyDescent="0.25">
      <c r="A24" s="6" t="s">
        <v>13</v>
      </c>
      <c r="B24" s="6" t="s">
        <v>54</v>
      </c>
      <c r="C24" s="6">
        <v>2012</v>
      </c>
      <c r="E24" s="22">
        <v>2.8587962962962963E-3</v>
      </c>
      <c r="F24" s="56">
        <f>($F$4/E24)*$E$5</f>
        <v>0.25906882591093117</v>
      </c>
      <c r="G24" s="23">
        <f t="shared" si="0"/>
        <v>10</v>
      </c>
      <c r="H24" s="48"/>
      <c r="I24" s="23">
        <v>213</v>
      </c>
      <c r="J24" s="56">
        <f>(I24/$J$4)*$I$5</f>
        <v>0.14947368421052631</v>
      </c>
      <c r="K24" s="23">
        <f t="shared" si="1"/>
        <v>12</v>
      </c>
      <c r="L24" s="48"/>
      <c r="M24" s="22">
        <v>1.9976851851851853E-4</v>
      </c>
      <c r="N24" s="97">
        <f>$M$5*($N$4/M24)</f>
        <v>0.17288528389339514</v>
      </c>
      <c r="O24" s="23">
        <f t="shared" si="2"/>
        <v>12</v>
      </c>
      <c r="P24" s="48"/>
      <c r="Q24" s="23">
        <v>98</v>
      </c>
      <c r="R24" s="56">
        <f>$Q$5*(Q24/$R$4)</f>
        <v>0.14699999999999999</v>
      </c>
      <c r="S24" s="96">
        <f t="shared" si="3"/>
        <v>3</v>
      </c>
      <c r="T24" s="48"/>
      <c r="U24" s="56">
        <v>6.4619999999999997</v>
      </c>
      <c r="V24" s="56">
        <f>$U$5*($V$4/U24)</f>
        <v>3.384401114206128E-2</v>
      </c>
      <c r="W24" s="23">
        <f t="shared" si="4"/>
        <v>6</v>
      </c>
      <c r="X24" s="48"/>
      <c r="Y24" s="69">
        <f t="shared" si="5"/>
        <v>0.76227180515691395</v>
      </c>
      <c r="Z24" s="23">
        <f t="shared" si="6"/>
        <v>6</v>
      </c>
    </row>
    <row r="25" spans="1:26" x14ac:dyDescent="0.25">
      <c r="A25" s="6" t="s">
        <v>12</v>
      </c>
      <c r="B25" s="6" t="s">
        <v>49</v>
      </c>
      <c r="C25" s="6">
        <v>2012</v>
      </c>
      <c r="E25" s="22">
        <v>2.7615740740740743E-3</v>
      </c>
      <c r="F25" s="56">
        <f>($F$4/E25)*$E$5</f>
        <v>0.26818943839061188</v>
      </c>
      <c r="G25" s="23">
        <f t="shared" si="0"/>
        <v>6</v>
      </c>
      <c r="H25" s="48"/>
      <c r="I25" s="23">
        <v>271</v>
      </c>
      <c r="J25" s="56">
        <f>(I25/$J$4)*$I$5</f>
        <v>0.19017543859649122</v>
      </c>
      <c r="K25" s="57">
        <f t="shared" si="1"/>
        <v>2</v>
      </c>
      <c r="L25" s="48"/>
      <c r="M25" s="22">
        <v>1.726851851851852E-4</v>
      </c>
      <c r="N25" s="97">
        <f>$M$5*($N$4/M25)</f>
        <v>0.2</v>
      </c>
      <c r="O25" s="57">
        <f t="shared" si="2"/>
        <v>1</v>
      </c>
      <c r="P25" s="48"/>
      <c r="Q25" s="23">
        <v>96</v>
      </c>
      <c r="R25" s="56">
        <f>$Q$5*(Q25/$R$4)</f>
        <v>0.14399999999999999</v>
      </c>
      <c r="S25" s="96">
        <f t="shared" si="3"/>
        <v>6</v>
      </c>
      <c r="T25" s="48"/>
      <c r="U25" s="56">
        <v>12.538</v>
      </c>
      <c r="V25" s="56">
        <f>$U$5*($V$4/U25)</f>
        <v>1.7442973360982612E-2</v>
      </c>
      <c r="W25" s="23">
        <f t="shared" si="4"/>
        <v>14</v>
      </c>
      <c r="X25" s="48"/>
      <c r="Y25" s="69">
        <f t="shared" si="5"/>
        <v>0.81980785034808579</v>
      </c>
      <c r="Z25" s="57">
        <f t="shared" si="6"/>
        <v>2</v>
      </c>
    </row>
    <row r="26" spans="1:26" x14ac:dyDescent="0.25">
      <c r="A26" s="6" t="s">
        <v>27</v>
      </c>
      <c r="B26" s="6" t="s">
        <v>58</v>
      </c>
      <c r="C26" s="6">
        <v>2012</v>
      </c>
      <c r="E26" s="22">
        <v>3.6979166666666671E-3</v>
      </c>
      <c r="F26" s="56">
        <f>($F$4/E26)*$E$5</f>
        <v>0.20028169014084504</v>
      </c>
      <c r="G26" s="23">
        <f t="shared" si="0"/>
        <v>20</v>
      </c>
      <c r="H26" s="48"/>
      <c r="I26" s="23">
        <v>219</v>
      </c>
      <c r="J26" s="56">
        <f>(I26/$J$4)*$I$5</f>
        <v>0.15368421052631578</v>
      </c>
      <c r="K26" s="23">
        <f t="shared" si="1"/>
        <v>7</v>
      </c>
      <c r="L26" s="48"/>
      <c r="M26" s="22">
        <v>2.2349537037037035E-4</v>
      </c>
      <c r="N26" s="97">
        <f>$M$5*($N$4/M26)</f>
        <v>0.15453133091662355</v>
      </c>
      <c r="O26" s="23">
        <f t="shared" si="2"/>
        <v>16</v>
      </c>
      <c r="P26" s="48"/>
      <c r="Q26" s="23">
        <v>96</v>
      </c>
      <c r="R26" s="56">
        <f>$Q$5*(Q26/$R$4)</f>
        <v>0.14399999999999999</v>
      </c>
      <c r="S26" s="96">
        <f t="shared" si="3"/>
        <v>6</v>
      </c>
      <c r="T26" s="48"/>
      <c r="U26" s="56">
        <v>15.71</v>
      </c>
      <c r="V26" s="56">
        <f>$U$5*($V$4/U26)</f>
        <v>1.3921069382558878E-2</v>
      </c>
      <c r="W26" s="23">
        <f t="shared" si="4"/>
        <v>19</v>
      </c>
      <c r="X26" s="48"/>
      <c r="Y26" s="69">
        <f t="shared" si="5"/>
        <v>0.66641830096634325</v>
      </c>
      <c r="Z26" s="23">
        <f t="shared" si="6"/>
        <v>20</v>
      </c>
    </row>
    <row r="29" spans="1:26" x14ac:dyDescent="0.25">
      <c r="B29" s="59" t="s">
        <v>163</v>
      </c>
    </row>
  </sheetData>
  <mergeCells count="7">
    <mergeCell ref="Q5:R5"/>
    <mergeCell ref="U5:V5"/>
    <mergeCell ref="A1:E1"/>
    <mergeCell ref="A2:E2"/>
    <mergeCell ref="E5:F5"/>
    <mergeCell ref="I5:J5"/>
    <mergeCell ref="M5:N5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D260C-EACD-4BBC-AF00-98E97E0A8F3E}">
  <dimension ref="A1:AA34"/>
  <sheetViews>
    <sheetView workbookViewId="0">
      <selection activeCell="B34" sqref="B34"/>
    </sheetView>
  </sheetViews>
  <sheetFormatPr defaultColWidth="9.140625" defaultRowHeight="15" x14ac:dyDescent="0.25"/>
  <cols>
    <col min="1" max="1" width="10.5703125" style="1" customWidth="1"/>
    <col min="2" max="2" width="19.42578125" style="1" customWidth="1"/>
    <col min="3" max="3" width="9.140625" style="1"/>
    <col min="4" max="4" width="9.140625" style="33" customWidth="1"/>
    <col min="5" max="5" width="10.7109375" style="99" customWidth="1"/>
    <col min="6" max="6" width="9.140625" style="99" hidden="1" customWidth="1"/>
    <col min="7" max="7" width="8.7109375" style="99" customWidth="1"/>
    <col min="8" max="8" width="3.85546875" style="99" customWidth="1"/>
    <col min="9" max="9" width="10.7109375" style="99" customWidth="1"/>
    <col min="10" max="10" width="9.140625" style="99" hidden="1" customWidth="1"/>
    <col min="11" max="11" width="8.7109375" style="99" customWidth="1"/>
    <col min="12" max="12" width="3.85546875" style="99" customWidth="1"/>
    <col min="13" max="13" width="10.7109375" style="99" customWidth="1"/>
    <col min="14" max="14" width="10" style="99" hidden="1" customWidth="1"/>
    <col min="15" max="15" width="8.7109375" style="99" customWidth="1"/>
    <col min="16" max="16" width="3.85546875" style="99" customWidth="1"/>
    <col min="17" max="17" width="10.7109375" style="99" customWidth="1"/>
    <col min="18" max="18" width="9.140625" style="99" hidden="1" customWidth="1"/>
    <col min="19" max="19" width="8.7109375" style="99" customWidth="1"/>
    <col min="20" max="20" width="3.85546875" style="99" customWidth="1"/>
    <col min="21" max="21" width="10.7109375" style="99" customWidth="1"/>
    <col min="22" max="22" width="7.85546875" style="99" hidden="1" customWidth="1"/>
    <col min="23" max="23" width="8.7109375" style="99" customWidth="1"/>
    <col min="24" max="24" width="3.85546875" style="99" customWidth="1"/>
    <col min="25" max="25" width="9.140625" style="99" customWidth="1"/>
    <col min="26" max="26" width="14.28515625" style="99" customWidth="1"/>
    <col min="27" max="27" width="9.140625" style="33"/>
    <col min="28" max="16384" width="9.140625" style="1"/>
  </cols>
  <sheetData>
    <row r="1" spans="1:26" x14ac:dyDescent="0.25">
      <c r="A1" s="31" t="s">
        <v>118</v>
      </c>
      <c r="B1" s="31"/>
      <c r="C1" s="31"/>
      <c r="D1" s="31"/>
      <c r="E1" s="31"/>
      <c r="H1" s="100"/>
    </row>
    <row r="2" spans="1:26" x14ac:dyDescent="0.25">
      <c r="A2" s="31" t="s">
        <v>117</v>
      </c>
      <c r="B2" s="31"/>
      <c r="C2" s="31"/>
      <c r="D2" s="31"/>
      <c r="E2" s="31"/>
    </row>
    <row r="4" spans="1:26" x14ac:dyDescent="0.25">
      <c r="A4" s="5" t="s">
        <v>133</v>
      </c>
      <c r="B4" s="5" t="s">
        <v>134</v>
      </c>
      <c r="E4" s="28" t="s">
        <v>142</v>
      </c>
      <c r="F4" s="101">
        <f>MIN(E7:E31)</f>
        <v>2.3692129629629632E-3</v>
      </c>
      <c r="G4" s="30" t="s">
        <v>146</v>
      </c>
      <c r="I4" s="30" t="s">
        <v>143</v>
      </c>
      <c r="J4" s="30">
        <f>MAX(I7:I31)</f>
        <v>283</v>
      </c>
      <c r="K4" s="30" t="s">
        <v>146</v>
      </c>
      <c r="M4" s="30" t="s">
        <v>144</v>
      </c>
      <c r="N4" s="29">
        <f>MIN(M7:M31)</f>
        <v>1.6759259259259258E-4</v>
      </c>
      <c r="O4" s="30" t="s">
        <v>146</v>
      </c>
      <c r="Q4" s="30" t="s">
        <v>148</v>
      </c>
      <c r="R4" s="30">
        <f>MAX(Q7:Q31)</f>
        <v>100</v>
      </c>
      <c r="S4" s="30"/>
      <c r="U4" s="30" t="s">
        <v>149</v>
      </c>
      <c r="V4" s="107">
        <f>MIN(U7:U31)</f>
        <v>0.5</v>
      </c>
      <c r="W4" s="30" t="s">
        <v>146</v>
      </c>
      <c r="Y4" s="30" t="s">
        <v>145</v>
      </c>
      <c r="Z4" s="30" t="s">
        <v>156</v>
      </c>
    </row>
    <row r="5" spans="1:26" x14ac:dyDescent="0.25">
      <c r="E5" s="102">
        <v>0.3</v>
      </c>
      <c r="F5" s="103"/>
      <c r="G5" s="30" t="s">
        <v>152</v>
      </c>
      <c r="I5" s="104">
        <v>0.2</v>
      </c>
      <c r="J5" s="105"/>
      <c r="K5" s="30" t="s">
        <v>153</v>
      </c>
      <c r="M5" s="104">
        <v>0.2</v>
      </c>
      <c r="N5" s="105"/>
      <c r="O5" s="30" t="s">
        <v>154</v>
      </c>
      <c r="Q5" s="104">
        <v>0.15</v>
      </c>
      <c r="R5" s="105"/>
      <c r="S5" s="30"/>
      <c r="U5" s="104">
        <v>0.15</v>
      </c>
      <c r="V5" s="105"/>
      <c r="W5" s="30" t="s">
        <v>155</v>
      </c>
      <c r="Y5" s="30"/>
      <c r="Z5" s="30"/>
    </row>
    <row r="6" spans="1:26" x14ac:dyDescent="0.25">
      <c r="E6" s="21" t="s">
        <v>159</v>
      </c>
      <c r="F6" s="21"/>
      <c r="G6" s="23" t="s">
        <v>138</v>
      </c>
      <c r="H6" s="13"/>
      <c r="I6" s="23" t="s">
        <v>160</v>
      </c>
      <c r="J6" s="23"/>
      <c r="K6" s="23" t="s">
        <v>138</v>
      </c>
      <c r="L6" s="13"/>
      <c r="M6" s="23" t="s">
        <v>159</v>
      </c>
      <c r="N6" s="23"/>
      <c r="O6" s="23" t="s">
        <v>138</v>
      </c>
      <c r="P6" s="13"/>
      <c r="Q6" s="23" t="s">
        <v>161</v>
      </c>
      <c r="R6" s="23"/>
      <c r="S6" s="23" t="s">
        <v>164</v>
      </c>
      <c r="T6" s="1"/>
      <c r="U6" s="74" t="s">
        <v>150</v>
      </c>
      <c r="V6" s="23" t="s">
        <v>162</v>
      </c>
      <c r="W6" s="74" t="s">
        <v>138</v>
      </c>
      <c r="X6" s="72"/>
      <c r="Y6" s="67" t="s">
        <v>166</v>
      </c>
      <c r="Z6" s="74" t="s">
        <v>138</v>
      </c>
    </row>
    <row r="7" spans="1:26" x14ac:dyDescent="0.25">
      <c r="A7" s="6" t="s">
        <v>26</v>
      </c>
      <c r="B7" s="6" t="s">
        <v>65</v>
      </c>
      <c r="C7" s="6">
        <v>2011</v>
      </c>
      <c r="E7" s="27">
        <v>2.3692129629629632E-3</v>
      </c>
      <c r="F7" s="24">
        <f>($F$4/E7)*$E$5</f>
        <v>0.3</v>
      </c>
      <c r="G7" s="91">
        <f>RANK(F7,$F$7:$F$31)</f>
        <v>1</v>
      </c>
      <c r="I7" s="30">
        <v>183</v>
      </c>
      <c r="J7" s="97">
        <f>(I7/$J$4)*$I$5</f>
        <v>0.12932862190812722</v>
      </c>
      <c r="K7" s="30">
        <f>RANK(J7,$J$7:$J$31)</f>
        <v>20</v>
      </c>
      <c r="M7" s="29">
        <v>1.7395833333333334E-4</v>
      </c>
      <c r="N7" s="97">
        <f>$M$5*($N$4/M7)</f>
        <v>0.19268130405854955</v>
      </c>
      <c r="O7" s="30">
        <f>RANK(N7,$N$7:$N$31)</f>
        <v>5</v>
      </c>
      <c r="Q7" s="30">
        <v>94</v>
      </c>
      <c r="R7" s="97">
        <f>$Q$5*(Q7/$R$4)</f>
        <v>0.14099999999999999</v>
      </c>
      <c r="S7" s="106">
        <f>RANK(R7,$R$7:$R$31)</f>
        <v>7</v>
      </c>
      <c r="U7" s="97">
        <v>6.6589999999999998</v>
      </c>
      <c r="V7" s="97">
        <f>$U$5*($V$4/U7)</f>
        <v>1.1262952395254542E-2</v>
      </c>
      <c r="W7" s="30">
        <f>RANK(V7,$V$7:$V$31)</f>
        <v>16</v>
      </c>
      <c r="Y7" s="108">
        <f>SUM(F7,J7,N7,R7,V7)</f>
        <v>0.77427287836193126</v>
      </c>
      <c r="Z7" s="30">
        <f>RANK(Y7,$Y$7:$Y$31)</f>
        <v>8</v>
      </c>
    </row>
    <row r="8" spans="1:26" x14ac:dyDescent="0.25">
      <c r="A8" s="6" t="s">
        <v>0</v>
      </c>
      <c r="B8" s="6" t="s">
        <v>67</v>
      </c>
      <c r="C8" s="6">
        <v>2011</v>
      </c>
      <c r="E8" s="27">
        <v>2.5775462962962965E-3</v>
      </c>
      <c r="F8" s="24">
        <f>($F$4/E8)*$E$5</f>
        <v>0.27575213291423439</v>
      </c>
      <c r="G8" s="30">
        <f>RANK(F8,$F$7:$F$31)</f>
        <v>9</v>
      </c>
      <c r="I8" s="30">
        <v>259</v>
      </c>
      <c r="J8" s="97">
        <f>(I8/$J$4)*$I$5</f>
        <v>0.18303886925795054</v>
      </c>
      <c r="K8" s="30">
        <f>RANK(J8,$J$7:$J$31)</f>
        <v>5</v>
      </c>
      <c r="M8" s="29">
        <v>1.7696759259259258E-4</v>
      </c>
      <c r="N8" s="97">
        <f>$M$5*($N$4/M8)</f>
        <v>0.18940483976455202</v>
      </c>
      <c r="O8" s="30">
        <f>RANK(N8,$N$7:$N$31)</f>
        <v>7</v>
      </c>
      <c r="Q8" s="30">
        <v>90</v>
      </c>
      <c r="R8" s="97">
        <f>$Q$5*(Q8/$R$4)</f>
        <v>0.13500000000000001</v>
      </c>
      <c r="S8" s="106">
        <f>RANK(R8,$R$7:$R$31)</f>
        <v>21</v>
      </c>
      <c r="U8" s="97">
        <v>5.9530000000000003</v>
      </c>
      <c r="V8" s="97">
        <f>$U$5*($V$4/U8)</f>
        <v>1.2598689736267427E-2</v>
      </c>
      <c r="W8" s="30">
        <f>RANK(V8,$V$7:$V$31)</f>
        <v>14</v>
      </c>
      <c r="Y8" s="108">
        <f t="shared" ref="Y8:Y32" si="0">SUM(F8,J8,N8,R8,V8)</f>
        <v>0.7957945316730044</v>
      </c>
      <c r="Z8" s="30">
        <f>RANK(Y8,$Y$7:$Y$31)</f>
        <v>4</v>
      </c>
    </row>
    <row r="9" spans="1:26" x14ac:dyDescent="0.25">
      <c r="A9" s="26" t="s">
        <v>14</v>
      </c>
      <c r="B9" s="26" t="s">
        <v>68</v>
      </c>
      <c r="C9" s="6">
        <v>2011</v>
      </c>
      <c r="E9" s="27">
        <v>2.7615740740740743E-3</v>
      </c>
      <c r="F9" s="24">
        <f>($F$4/E9)*$E$5</f>
        <v>0.25737636211232184</v>
      </c>
      <c r="G9" s="30">
        <f>RANK(F9,$F$7:$F$31)</f>
        <v>15</v>
      </c>
      <c r="I9" s="30">
        <v>254</v>
      </c>
      <c r="J9" s="97">
        <f>(I9/$J$4)*$I$5</f>
        <v>0.17950530035335691</v>
      </c>
      <c r="K9" s="30">
        <f>RANK(J9,$J$7:$J$31)</f>
        <v>7</v>
      </c>
      <c r="M9" s="29">
        <v>2.1006944444444445E-4</v>
      </c>
      <c r="N9" s="97">
        <f>$M$5*($N$4/M9)</f>
        <v>0.15955922865013772</v>
      </c>
      <c r="O9" s="30">
        <f>RANK(N9,$N$7:$N$31)</f>
        <v>18</v>
      </c>
      <c r="Q9" s="30">
        <v>88</v>
      </c>
      <c r="R9" s="97">
        <f>$Q$5*(Q9/$R$4)</f>
        <v>0.13200000000000001</v>
      </c>
      <c r="S9" s="106">
        <f>RANK(R9,$R$7:$R$31)</f>
        <v>22</v>
      </c>
      <c r="U9" s="97">
        <v>17.867999999999999</v>
      </c>
      <c r="V9" s="97">
        <f>$U$5*($V$4/U9)</f>
        <v>4.1974479516453996E-3</v>
      </c>
      <c r="W9" s="30">
        <f>RANK(V9,$V$7:$V$31)</f>
        <v>24</v>
      </c>
      <c r="Y9" s="108">
        <f t="shared" si="0"/>
        <v>0.7326383390674619</v>
      </c>
      <c r="Z9" s="30">
        <f>RANK(Y9,$Y$7:$Y$31)</f>
        <v>16</v>
      </c>
    </row>
    <row r="10" spans="1:26" x14ac:dyDescent="0.25">
      <c r="A10" s="6" t="s">
        <v>64</v>
      </c>
      <c r="B10" s="6" t="s">
        <v>85</v>
      </c>
      <c r="C10" s="6">
        <v>2011</v>
      </c>
      <c r="E10" s="27">
        <v>2.6886574074074074E-3</v>
      </c>
      <c r="F10" s="24">
        <f>($F$4/E10)*$E$5</f>
        <v>0.26435643564356437</v>
      </c>
      <c r="G10" s="30">
        <f>RANK(F10,$F$7:$F$31)</f>
        <v>13</v>
      </c>
      <c r="I10" s="30">
        <v>233</v>
      </c>
      <c r="J10" s="97">
        <f>(I10/$J$4)*$I$5</f>
        <v>0.16466431095406361</v>
      </c>
      <c r="K10" s="30">
        <f>RANK(J10,$J$7:$J$31)</f>
        <v>8</v>
      </c>
      <c r="M10" s="29">
        <v>1.974537037037037E-4</v>
      </c>
      <c r="N10" s="97">
        <f>$M$5*($N$4/M10)</f>
        <v>0.16975381008206331</v>
      </c>
      <c r="O10" s="30">
        <f>RANK(N10,$N$7:$N$31)</f>
        <v>15</v>
      </c>
      <c r="Q10" s="30">
        <v>94</v>
      </c>
      <c r="R10" s="97">
        <f>$Q$5*(Q10/$R$4)</f>
        <v>0.14099999999999999</v>
      </c>
      <c r="S10" s="106">
        <f>RANK(R10,$R$7:$R$31)</f>
        <v>7</v>
      </c>
      <c r="U10" s="97">
        <v>4.8849999999999998</v>
      </c>
      <c r="V10" s="97">
        <f>$U$5*($V$4/U10)</f>
        <v>1.5353121801432959E-2</v>
      </c>
      <c r="W10" s="30">
        <f>RANK(V10,$V$7:$V$31)</f>
        <v>8</v>
      </c>
      <c r="Y10" s="108">
        <f t="shared" si="0"/>
        <v>0.75512767848112439</v>
      </c>
      <c r="Z10" s="30">
        <f>RANK(Y10,$Y$7:$Y$31)</f>
        <v>12</v>
      </c>
    </row>
    <row r="11" spans="1:26" x14ac:dyDescent="0.25">
      <c r="A11" s="6" t="s">
        <v>12</v>
      </c>
      <c r="B11" s="6" t="s">
        <v>71</v>
      </c>
      <c r="C11" s="6">
        <v>2011</v>
      </c>
      <c r="E11" s="27">
        <v>2.6412037037037033E-3</v>
      </c>
      <c r="F11" s="24">
        <f>($F$4/E11)*$E$5</f>
        <v>0.26910604732690624</v>
      </c>
      <c r="G11" s="30">
        <f>RANK(F11,$F$7:$F$31)</f>
        <v>11</v>
      </c>
      <c r="I11" s="30">
        <v>193</v>
      </c>
      <c r="J11" s="97">
        <f>(I11/$J$4)*$I$5</f>
        <v>0.13639575971731449</v>
      </c>
      <c r="K11" s="30">
        <f>RANK(J11,$J$7:$J$31)</f>
        <v>15</v>
      </c>
      <c r="M11" s="29">
        <v>1.6759259259259258E-4</v>
      </c>
      <c r="N11" s="97">
        <f>$M$5*($N$4/M11)</f>
        <v>0.2</v>
      </c>
      <c r="O11" s="91">
        <f>RANK(N11,$N$7:$N$31)</f>
        <v>1</v>
      </c>
      <c r="Q11" s="30">
        <v>96</v>
      </c>
      <c r="R11" s="97">
        <f>$Q$5*(Q11/$R$4)</f>
        <v>0.14399999999999999</v>
      </c>
      <c r="S11" s="106">
        <f>RANK(R11,$R$7:$R$31)</f>
        <v>3</v>
      </c>
      <c r="U11" s="97">
        <v>1.1180000000000001</v>
      </c>
      <c r="V11" s="97">
        <f>$U$5*($V$4/U11)</f>
        <v>6.708407871198567E-2</v>
      </c>
      <c r="W11" s="91">
        <f>RANK(V11,$V$7:$V$31)</f>
        <v>2</v>
      </c>
      <c r="Y11" s="108">
        <f t="shared" si="0"/>
        <v>0.81658588575620639</v>
      </c>
      <c r="Z11" s="91">
        <f>RANK(Y11,$Y$7:$Y$31)</f>
        <v>2</v>
      </c>
    </row>
    <row r="12" spans="1:26" x14ac:dyDescent="0.25">
      <c r="A12" s="6" t="s">
        <v>13</v>
      </c>
      <c r="B12" s="6" t="s">
        <v>72</v>
      </c>
      <c r="C12" s="6">
        <v>2011</v>
      </c>
      <c r="E12" s="27">
        <v>2.5231481481481481E-3</v>
      </c>
      <c r="F12" s="24">
        <f>($F$4/E12)*$E$5</f>
        <v>0.28169724770642202</v>
      </c>
      <c r="G12" s="30">
        <f>RANK(F12,$F$7:$F$32)</f>
        <v>5</v>
      </c>
      <c r="I12" s="30">
        <v>175</v>
      </c>
      <c r="J12" s="97">
        <f>(I12/$J$4)*$I$5</f>
        <v>0.12367491166077738</v>
      </c>
      <c r="K12" s="30">
        <f>RANK(J12,$J$7:$J$32)</f>
        <v>23</v>
      </c>
      <c r="M12" s="29">
        <v>1.6759259259259258E-4</v>
      </c>
      <c r="N12" s="97">
        <f>$M$5*($N$4/M12)</f>
        <v>0.2</v>
      </c>
      <c r="O12" s="91">
        <f>RANK(N12,$N$7:$N$32)</f>
        <v>1</v>
      </c>
      <c r="Q12" s="30">
        <v>96</v>
      </c>
      <c r="R12" s="97">
        <f>$Q$5*(Q12/$R$4)</f>
        <v>0.14399999999999999</v>
      </c>
      <c r="S12" s="106">
        <f>RANK(R12,$R$7:$R$32)</f>
        <v>3</v>
      </c>
      <c r="U12" s="97">
        <v>6.4109999999999996</v>
      </c>
      <c r="V12" s="97">
        <f>$U$5*($V$4/U12)</f>
        <v>1.169864295741694E-2</v>
      </c>
      <c r="W12" s="30">
        <f>RANK(V12,$V$7:$V$32)</f>
        <v>15</v>
      </c>
      <c r="Y12" s="108">
        <f t="shared" si="0"/>
        <v>0.76107080232461644</v>
      </c>
      <c r="Z12" s="30">
        <f>RANK(Y12,$Y$7:$Y$32)</f>
        <v>11</v>
      </c>
    </row>
    <row r="13" spans="1:26" x14ac:dyDescent="0.25">
      <c r="A13" s="6" t="s">
        <v>64</v>
      </c>
      <c r="B13" s="6" t="s">
        <v>84</v>
      </c>
      <c r="C13" s="6">
        <v>2011</v>
      </c>
      <c r="E13" s="27">
        <v>2.5000000000000001E-3</v>
      </c>
      <c r="F13" s="24">
        <f>($F$4/E13)*$E$5</f>
        <v>0.28430555555555559</v>
      </c>
      <c r="G13" s="30">
        <f t="shared" ref="G13:G32" si="1">RANK(F13,$F$7:$F$32)</f>
        <v>4</v>
      </c>
      <c r="I13" s="30">
        <v>187</v>
      </c>
      <c r="J13" s="97">
        <f>(I13/$J$4)*$I$5</f>
        <v>0.13215547703180214</v>
      </c>
      <c r="K13" s="30">
        <f t="shared" ref="K13:K32" si="2">RANK(J13,$J$7:$J$32)</f>
        <v>17</v>
      </c>
      <c r="M13" s="29">
        <v>1.7129629629629632E-4</v>
      </c>
      <c r="N13" s="97">
        <f>$M$5*($N$4/M13)</f>
        <v>0.19567567567567565</v>
      </c>
      <c r="O13" s="30">
        <f t="shared" ref="O13:O32" si="3">RANK(N13,$N$7:$N$32)</f>
        <v>4</v>
      </c>
      <c r="Q13" s="30">
        <v>92</v>
      </c>
      <c r="R13" s="97">
        <f>$Q$5*(Q13/$R$4)</f>
        <v>0.13800000000000001</v>
      </c>
      <c r="S13" s="106">
        <f t="shared" ref="S13:S32" si="4">RANK(R13,$R$7:$R$32)</f>
        <v>17</v>
      </c>
      <c r="U13" s="97">
        <v>3.3450000000000002</v>
      </c>
      <c r="V13" s="97">
        <f>$U$5*($V$4/U13)</f>
        <v>2.2421524663677125E-2</v>
      </c>
      <c r="W13" s="30">
        <f t="shared" ref="W13:W32" si="5">RANK(V13,$V$7:$V$32)</f>
        <v>4</v>
      </c>
      <c r="Y13" s="108">
        <f t="shared" si="0"/>
        <v>0.77255823292671044</v>
      </c>
      <c r="Z13" s="30">
        <f t="shared" ref="Z13:Z32" si="6">RANK(Y13,$Y$7:$Y$32)</f>
        <v>9</v>
      </c>
    </row>
    <row r="14" spans="1:26" x14ac:dyDescent="0.25">
      <c r="A14" s="6" t="s">
        <v>13</v>
      </c>
      <c r="B14" s="6" t="s">
        <v>74</v>
      </c>
      <c r="C14" s="6">
        <v>2011</v>
      </c>
      <c r="E14" s="27">
        <v>2.7256944444444442E-3</v>
      </c>
      <c r="F14" s="24">
        <f>($F$4/E14)*$E$5</f>
        <v>0.2607643312101911</v>
      </c>
      <c r="G14" s="30">
        <f t="shared" si="1"/>
        <v>14</v>
      </c>
      <c r="I14" s="30">
        <v>282</v>
      </c>
      <c r="J14" s="97">
        <f>(I14/$J$4)*$I$5</f>
        <v>0.19929328621908127</v>
      </c>
      <c r="K14" s="91">
        <f t="shared" si="2"/>
        <v>2</v>
      </c>
      <c r="M14" s="29">
        <v>1.9490740740740742E-4</v>
      </c>
      <c r="N14" s="97">
        <f>$M$5*($N$4/M14)</f>
        <v>0.17197149643705462</v>
      </c>
      <c r="O14" s="30">
        <f t="shared" si="3"/>
        <v>14</v>
      </c>
      <c r="Q14" s="30">
        <v>92</v>
      </c>
      <c r="R14" s="97">
        <f>$Q$5*(Q14/$R$4)</f>
        <v>0.13800000000000001</v>
      </c>
      <c r="S14" s="106">
        <f t="shared" si="4"/>
        <v>17</v>
      </c>
      <c r="U14" s="97">
        <v>9.8940000000000001</v>
      </c>
      <c r="V14" s="97">
        <f>$U$5*($V$4/U14)</f>
        <v>7.580351728320194E-3</v>
      </c>
      <c r="W14" s="30">
        <f t="shared" si="5"/>
        <v>21</v>
      </c>
      <c r="Y14" s="108">
        <f t="shared" si="0"/>
        <v>0.77760946559464716</v>
      </c>
      <c r="Z14" s="30">
        <f t="shared" si="6"/>
        <v>5</v>
      </c>
    </row>
    <row r="15" spans="1:26" x14ac:dyDescent="0.25">
      <c r="A15" s="6" t="s">
        <v>14</v>
      </c>
      <c r="B15" s="6" t="s">
        <v>75</v>
      </c>
      <c r="C15" s="6">
        <v>2011</v>
      </c>
      <c r="E15" s="27">
        <v>2.5266203703703705E-3</v>
      </c>
      <c r="F15" s="24">
        <f>($F$4/E15)*$E$5</f>
        <v>0.28131012368300506</v>
      </c>
      <c r="G15" s="30">
        <f t="shared" si="1"/>
        <v>6</v>
      </c>
      <c r="I15" s="30">
        <v>230</v>
      </c>
      <c r="J15" s="97">
        <f>(I15/$J$4)*$I$5</f>
        <v>0.16254416961130744</v>
      </c>
      <c r="K15" s="30">
        <f t="shared" si="2"/>
        <v>10</v>
      </c>
      <c r="M15" s="29">
        <v>1.7083333333333336E-4</v>
      </c>
      <c r="N15" s="97">
        <f>$M$5*($N$4/M15)</f>
        <v>0.19620596205962057</v>
      </c>
      <c r="O15" s="91">
        <f t="shared" si="3"/>
        <v>3</v>
      </c>
      <c r="Q15" s="30">
        <v>82</v>
      </c>
      <c r="R15" s="97">
        <f>$Q$5*(Q15/$R$4)</f>
        <v>0.12299999999999998</v>
      </c>
      <c r="S15" s="106">
        <f t="shared" si="4"/>
        <v>26</v>
      </c>
      <c r="U15" s="97">
        <v>5.4630000000000001</v>
      </c>
      <c r="V15" s="97">
        <f>$U$5*($V$4/U15)</f>
        <v>1.372872048325096E-2</v>
      </c>
      <c r="W15" s="30">
        <f t="shared" si="5"/>
        <v>11</v>
      </c>
      <c r="Y15" s="108">
        <f t="shared" si="0"/>
        <v>0.77678897583718398</v>
      </c>
      <c r="Z15" s="30">
        <f t="shared" si="6"/>
        <v>7</v>
      </c>
    </row>
    <row r="16" spans="1:26" x14ac:dyDescent="0.25">
      <c r="A16" s="6" t="s">
        <v>87</v>
      </c>
      <c r="B16" s="6" t="s">
        <v>76</v>
      </c>
      <c r="C16" s="6">
        <v>2011</v>
      </c>
      <c r="E16" s="27">
        <v>2.5543981481481481E-3</v>
      </c>
      <c r="F16" s="24">
        <f>($F$4/E16)*$E$5</f>
        <v>0.27825101948346176</v>
      </c>
      <c r="G16" s="30">
        <f t="shared" si="1"/>
        <v>8</v>
      </c>
      <c r="I16" s="30">
        <v>199</v>
      </c>
      <c r="J16" s="97">
        <f>(I16/$J$4)*$I$5</f>
        <v>0.14063604240282687</v>
      </c>
      <c r="K16" s="30">
        <f t="shared" si="2"/>
        <v>15</v>
      </c>
      <c r="M16" s="29">
        <v>2.2488425925925923E-4</v>
      </c>
      <c r="N16" s="97">
        <f>$M$5*($N$4/M16)</f>
        <v>0.14904786412763768</v>
      </c>
      <c r="O16" s="30">
        <f t="shared" si="3"/>
        <v>23</v>
      </c>
      <c r="Q16" s="30">
        <v>96</v>
      </c>
      <c r="R16" s="97">
        <f>$Q$5*(Q16/$R$4)</f>
        <v>0.14399999999999999</v>
      </c>
      <c r="S16" s="106">
        <f t="shared" si="4"/>
        <v>3</v>
      </c>
      <c r="U16" s="97">
        <v>18.608000000000001</v>
      </c>
      <c r="V16" s="97">
        <f>$U$5*($V$4/U16)</f>
        <v>4.0305245055889932E-3</v>
      </c>
      <c r="W16" s="30">
        <f t="shared" si="5"/>
        <v>26</v>
      </c>
      <c r="Y16" s="108">
        <f t="shared" si="0"/>
        <v>0.71596545051951532</v>
      </c>
      <c r="Z16" s="30">
        <f t="shared" si="6"/>
        <v>17</v>
      </c>
    </row>
    <row r="17" spans="1:26" x14ac:dyDescent="0.25">
      <c r="A17" s="6" t="s">
        <v>12</v>
      </c>
      <c r="B17" s="6" t="s">
        <v>77</v>
      </c>
      <c r="C17" s="6">
        <v>2011</v>
      </c>
      <c r="E17" s="27">
        <v>2.9606481481481484E-3</v>
      </c>
      <c r="F17" s="24">
        <f>($F$4/E17)*$E$5</f>
        <v>0.24007036747458951</v>
      </c>
      <c r="G17" s="30">
        <f t="shared" si="1"/>
        <v>23</v>
      </c>
      <c r="I17" s="30">
        <v>230</v>
      </c>
      <c r="J17" s="97">
        <f>(I17/$J$4)*$I$5</f>
        <v>0.16254416961130744</v>
      </c>
      <c r="K17" s="30">
        <f t="shared" si="2"/>
        <v>10</v>
      </c>
      <c r="M17" s="29">
        <v>1.8657407407407406E-4</v>
      </c>
      <c r="N17" s="97">
        <f>$M$5*($N$4/M17)</f>
        <v>0.17965260545905709</v>
      </c>
      <c r="O17" s="30">
        <f t="shared" si="3"/>
        <v>11</v>
      </c>
      <c r="Q17" s="30">
        <v>94</v>
      </c>
      <c r="R17" s="97">
        <f>$Q$5*(Q17/$R$4)</f>
        <v>0.14099999999999999</v>
      </c>
      <c r="S17" s="106">
        <f t="shared" si="4"/>
        <v>8</v>
      </c>
      <c r="U17" s="97">
        <v>0.5</v>
      </c>
      <c r="V17" s="97">
        <f>$U$5*($V$4/U17)</f>
        <v>0.15</v>
      </c>
      <c r="W17" s="91">
        <f t="shared" si="5"/>
        <v>1</v>
      </c>
      <c r="Y17" s="108">
        <f t="shared" si="0"/>
        <v>0.87326714254495408</v>
      </c>
      <c r="Z17" s="91">
        <f t="shared" si="6"/>
        <v>1</v>
      </c>
    </row>
    <row r="18" spans="1:26" x14ac:dyDescent="0.25">
      <c r="A18" s="6" t="s">
        <v>27</v>
      </c>
      <c r="B18" s="6" t="s">
        <v>78</v>
      </c>
      <c r="C18" s="6">
        <v>2011</v>
      </c>
      <c r="E18" s="27">
        <v>2.8680555555555555E-3</v>
      </c>
      <c r="F18" s="24">
        <f>($F$4/E18)*$E$5</f>
        <v>0.24782082324455207</v>
      </c>
      <c r="G18" s="30">
        <f t="shared" si="1"/>
        <v>20</v>
      </c>
      <c r="I18" s="30">
        <v>184</v>
      </c>
      <c r="J18" s="97">
        <f>(I18/$J$4)*$I$5</f>
        <v>0.13003533568904593</v>
      </c>
      <c r="K18" s="30">
        <f t="shared" si="2"/>
        <v>19</v>
      </c>
      <c r="M18" s="29">
        <v>1.7916666666666667E-4</v>
      </c>
      <c r="N18" s="97">
        <f>$M$5*($N$4/M18)</f>
        <v>0.18708010335917313</v>
      </c>
      <c r="O18" s="30">
        <f t="shared" si="3"/>
        <v>9</v>
      </c>
      <c r="Q18" s="30">
        <v>96</v>
      </c>
      <c r="R18" s="97">
        <f>$Q$5*(Q18/$R$4)</f>
        <v>0.14399999999999999</v>
      </c>
      <c r="S18" s="106">
        <f t="shared" si="4"/>
        <v>3</v>
      </c>
      <c r="U18" s="97">
        <v>2.7120000000000002</v>
      </c>
      <c r="V18" s="97">
        <f>$U$5*($V$4/U18)</f>
        <v>2.7654867256637166E-2</v>
      </c>
      <c r="W18" s="91">
        <f t="shared" si="5"/>
        <v>3</v>
      </c>
      <c r="Y18" s="108">
        <f t="shared" si="0"/>
        <v>0.73659112954940831</v>
      </c>
      <c r="Z18" s="30">
        <f t="shared" si="6"/>
        <v>14</v>
      </c>
    </row>
    <row r="19" spans="1:26" x14ac:dyDescent="0.25">
      <c r="A19" s="6" t="s">
        <v>27</v>
      </c>
      <c r="B19" s="6" t="s">
        <v>79</v>
      </c>
      <c r="C19" s="6">
        <v>2011</v>
      </c>
      <c r="E19" s="27">
        <v>2.7673611111111111E-3</v>
      </c>
      <c r="F19" s="24">
        <f>($F$4/E19)*$E$5</f>
        <v>0.25683814303638647</v>
      </c>
      <c r="G19" s="30">
        <f t="shared" si="1"/>
        <v>16</v>
      </c>
      <c r="I19" s="30">
        <v>283</v>
      </c>
      <c r="J19" s="97">
        <f>(I19/$J$4)*$I$5</f>
        <v>0.2</v>
      </c>
      <c r="K19" s="91">
        <f t="shared" si="2"/>
        <v>1</v>
      </c>
      <c r="M19" s="29">
        <v>1.8194444444444445E-4</v>
      </c>
      <c r="N19" s="97">
        <f>$M$5*($N$4/M19)</f>
        <v>0.18422391857506359</v>
      </c>
      <c r="O19" s="30">
        <f t="shared" si="3"/>
        <v>10</v>
      </c>
      <c r="Q19" s="30">
        <v>100</v>
      </c>
      <c r="R19" s="97">
        <f>$Q$5*(Q19/$R$4)</f>
        <v>0.15</v>
      </c>
      <c r="S19" s="106">
        <f t="shared" si="4"/>
        <v>1</v>
      </c>
      <c r="U19" s="97">
        <v>4.0110000000000001</v>
      </c>
      <c r="V19" s="97">
        <f>$U$5*($V$4/U19)</f>
        <v>1.8698578908002993E-2</v>
      </c>
      <c r="W19" s="30">
        <f t="shared" si="5"/>
        <v>5</v>
      </c>
      <c r="Y19" s="108">
        <f t="shared" si="0"/>
        <v>0.80976064051945307</v>
      </c>
      <c r="Z19" s="91">
        <f t="shared" si="6"/>
        <v>3</v>
      </c>
    </row>
    <row r="20" spans="1:26" x14ac:dyDescent="0.25">
      <c r="A20" s="7" t="s">
        <v>14</v>
      </c>
      <c r="B20" s="6" t="s">
        <v>91</v>
      </c>
      <c r="C20" s="6">
        <v>2011</v>
      </c>
      <c r="E20" s="27">
        <v>2.9456018518518516E-3</v>
      </c>
      <c r="F20" s="24">
        <f>($F$4/E20)*$E$5</f>
        <v>0.24129666011787823</v>
      </c>
      <c r="G20" s="30">
        <f t="shared" si="1"/>
        <v>22</v>
      </c>
      <c r="I20" s="30">
        <v>184</v>
      </c>
      <c r="J20" s="97">
        <f>(I20/$J$4)*$I$5</f>
        <v>0.13003533568904593</v>
      </c>
      <c r="K20" s="30">
        <f t="shared" si="2"/>
        <v>19</v>
      </c>
      <c r="M20" s="29">
        <v>2.1064814814814815E-4</v>
      </c>
      <c r="N20" s="97">
        <f>$M$5*($N$4/M20)</f>
        <v>0.15912087912087913</v>
      </c>
      <c r="O20" s="30">
        <f t="shared" si="3"/>
        <v>20</v>
      </c>
      <c r="Q20" s="30">
        <v>94</v>
      </c>
      <c r="R20" s="97">
        <f>$Q$5*(Q20/$R$4)</f>
        <v>0.14099999999999999</v>
      </c>
      <c r="S20" s="106">
        <f t="shared" si="4"/>
        <v>8</v>
      </c>
      <c r="U20" s="97">
        <v>16.672000000000001</v>
      </c>
      <c r="V20" s="97">
        <f>$U$5*($V$4/U20)</f>
        <v>4.4985604606525911E-3</v>
      </c>
      <c r="W20" s="30">
        <f t="shared" si="5"/>
        <v>24</v>
      </c>
      <c r="Y20" s="108">
        <f t="shared" si="0"/>
        <v>0.67595143538845581</v>
      </c>
      <c r="Z20" s="30">
        <f t="shared" si="6"/>
        <v>23</v>
      </c>
    </row>
    <row r="21" spans="1:26" x14ac:dyDescent="0.25">
      <c r="A21" s="6" t="s">
        <v>18</v>
      </c>
      <c r="B21" s="6" t="s">
        <v>81</v>
      </c>
      <c r="C21" s="6">
        <v>2011</v>
      </c>
      <c r="E21" s="27">
        <v>2.4560185185185184E-3</v>
      </c>
      <c r="F21" s="24">
        <f>($F$4/E21)*$E$5</f>
        <v>0.28939679547596608</v>
      </c>
      <c r="G21" s="91">
        <f t="shared" si="1"/>
        <v>3</v>
      </c>
      <c r="I21" s="30">
        <v>154</v>
      </c>
      <c r="J21" s="97">
        <f>(I21/$J$4)*$I$5</f>
        <v>0.1088339222614841</v>
      </c>
      <c r="K21" s="30">
        <f t="shared" si="2"/>
        <v>24</v>
      </c>
      <c r="M21" s="29">
        <v>2.4444444444444448E-4</v>
      </c>
      <c r="N21" s="97">
        <f>$M$5*($N$4/M21)</f>
        <v>0.13712121212121209</v>
      </c>
      <c r="O21" s="30">
        <f t="shared" si="3"/>
        <v>24</v>
      </c>
      <c r="Q21" s="30">
        <v>92</v>
      </c>
      <c r="R21" s="97">
        <f>$Q$5*(Q21/$R$4)</f>
        <v>0.13800000000000001</v>
      </c>
      <c r="S21" s="106">
        <f t="shared" si="4"/>
        <v>17</v>
      </c>
      <c r="U21" s="97">
        <v>9.3420000000000005</v>
      </c>
      <c r="V21" s="97">
        <f>$U$5*($V$4/U21)</f>
        <v>8.0282594733461776E-3</v>
      </c>
      <c r="W21" s="30">
        <f t="shared" si="5"/>
        <v>20</v>
      </c>
      <c r="Y21" s="108">
        <f t="shared" si="0"/>
        <v>0.68138018933200839</v>
      </c>
      <c r="Z21" s="30">
        <f t="shared" si="6"/>
        <v>22</v>
      </c>
    </row>
    <row r="22" spans="1:26" x14ac:dyDescent="0.25">
      <c r="A22" s="6" t="s">
        <v>2</v>
      </c>
      <c r="B22" s="6" t="s">
        <v>82</v>
      </c>
      <c r="C22" s="6">
        <v>2011</v>
      </c>
      <c r="E22" s="27">
        <v>2.8414351851851851E-3</v>
      </c>
      <c r="F22" s="24">
        <f>($F$4/E22)*$E$5</f>
        <v>0.25014256619144604</v>
      </c>
      <c r="G22" s="30">
        <f t="shared" si="1"/>
        <v>18</v>
      </c>
      <c r="I22" s="30">
        <v>214</v>
      </c>
      <c r="J22" s="97">
        <f>(I22/$J$4)*$I$5</f>
        <v>0.15123674911660778</v>
      </c>
      <c r="K22" s="30">
        <f t="shared" si="2"/>
        <v>13</v>
      </c>
      <c r="M22" s="29">
        <v>2.0451388888888893E-4</v>
      </c>
      <c r="N22" s="97">
        <f>$M$5*($N$4/M22)</f>
        <v>0.1638936049801924</v>
      </c>
      <c r="O22" s="30">
        <f t="shared" si="3"/>
        <v>18</v>
      </c>
      <c r="Q22" s="30">
        <v>92</v>
      </c>
      <c r="R22" s="97">
        <f>$Q$5*(Q22/$R$4)</f>
        <v>0.13800000000000001</v>
      </c>
      <c r="S22" s="106">
        <f t="shared" si="4"/>
        <v>17</v>
      </c>
      <c r="U22" s="97">
        <v>7.3540000000000001</v>
      </c>
      <c r="V22" s="97">
        <f>$U$5*($V$4/U22)</f>
        <v>1.0198531411476747E-2</v>
      </c>
      <c r="W22" s="30">
        <f t="shared" si="5"/>
        <v>18</v>
      </c>
      <c r="Y22" s="108">
        <f t="shared" si="0"/>
        <v>0.71347145169972304</v>
      </c>
      <c r="Z22" s="30">
        <f t="shared" si="6"/>
        <v>19</v>
      </c>
    </row>
    <row r="23" spans="1:26" x14ac:dyDescent="0.25">
      <c r="A23" s="6" t="s">
        <v>64</v>
      </c>
      <c r="B23" s="6" t="s">
        <v>83</v>
      </c>
      <c r="C23" s="6">
        <v>2011</v>
      </c>
      <c r="E23" s="29">
        <v>2.3807870370370367E-3</v>
      </c>
      <c r="F23" s="24">
        <f>($F$4/E23)*$E$5</f>
        <v>0.29854156538648524</v>
      </c>
      <c r="G23" s="91">
        <f t="shared" si="1"/>
        <v>2</v>
      </c>
      <c r="I23" s="30">
        <v>186</v>
      </c>
      <c r="J23" s="97">
        <f>(I23/$J$4)*$I$5</f>
        <v>0.13144876325088339</v>
      </c>
      <c r="K23" s="30">
        <f t="shared" si="2"/>
        <v>18</v>
      </c>
      <c r="M23" s="29">
        <v>2.6157407407407412E-4</v>
      </c>
      <c r="N23" s="97">
        <f>$M$5*($N$4/M23)</f>
        <v>0.12814159292035396</v>
      </c>
      <c r="O23" s="30">
        <f t="shared" si="3"/>
        <v>25</v>
      </c>
      <c r="Q23" s="30">
        <v>86</v>
      </c>
      <c r="R23" s="97">
        <f>$Q$5*(Q23/$R$4)</f>
        <v>0.129</v>
      </c>
      <c r="S23" s="106">
        <f t="shared" si="4"/>
        <v>25</v>
      </c>
      <c r="U23" s="97">
        <v>4.3099999999999996</v>
      </c>
      <c r="V23" s="97">
        <f>$U$5*($V$4/U23)</f>
        <v>1.7401392111368909E-2</v>
      </c>
      <c r="W23" s="30">
        <f t="shared" si="5"/>
        <v>6</v>
      </c>
      <c r="Y23" s="108">
        <f t="shared" si="0"/>
        <v>0.70453331366909155</v>
      </c>
      <c r="Z23" s="30">
        <f t="shared" si="6"/>
        <v>21</v>
      </c>
    </row>
    <row r="24" spans="1:26" x14ac:dyDescent="0.25">
      <c r="A24" s="6" t="s">
        <v>27</v>
      </c>
      <c r="B24" s="6" t="s">
        <v>80</v>
      </c>
      <c r="C24" s="6">
        <v>2011</v>
      </c>
      <c r="E24" s="29">
        <v>2.9247685185185188E-3</v>
      </c>
      <c r="F24" s="24">
        <f>($F$4/E24)*$E$5</f>
        <v>0.24301543332014244</v>
      </c>
      <c r="G24" s="30">
        <f t="shared" si="1"/>
        <v>21</v>
      </c>
      <c r="I24" s="30">
        <v>255</v>
      </c>
      <c r="J24" s="97">
        <f>(I24/$J$4)*$I$5</f>
        <v>0.18021201413427562</v>
      </c>
      <c r="K24" s="30">
        <f t="shared" si="2"/>
        <v>6</v>
      </c>
      <c r="M24" s="29">
        <v>1.9687500000000003E-4</v>
      </c>
      <c r="N24" s="97">
        <f>$M$5*($N$4/M24)</f>
        <v>0.17025279247501468</v>
      </c>
      <c r="O24" s="30">
        <f t="shared" si="3"/>
        <v>15</v>
      </c>
      <c r="Q24" s="30">
        <v>94</v>
      </c>
      <c r="R24" s="97">
        <f>$Q$5*(Q24/$R$4)</f>
        <v>0.14099999999999999</v>
      </c>
      <c r="S24" s="106">
        <f t="shared" si="4"/>
        <v>8</v>
      </c>
      <c r="U24" s="97">
        <v>5.5430000000000001</v>
      </c>
      <c r="V24" s="97">
        <f>$U$5*($V$4/U24)</f>
        <v>1.3530579108785855E-2</v>
      </c>
      <c r="W24" s="30">
        <f t="shared" si="5"/>
        <v>13</v>
      </c>
      <c r="Y24" s="108">
        <f t="shared" si="0"/>
        <v>0.74801081903821864</v>
      </c>
      <c r="Z24" s="30">
        <f t="shared" si="6"/>
        <v>13</v>
      </c>
    </row>
    <row r="25" spans="1:26" x14ac:dyDescent="0.25">
      <c r="A25" s="6" t="s">
        <v>64</v>
      </c>
      <c r="B25" s="6" t="s">
        <v>86</v>
      </c>
      <c r="C25" s="6">
        <v>2011</v>
      </c>
      <c r="E25" s="29">
        <v>3.0208333333333333E-3</v>
      </c>
      <c r="F25" s="24">
        <f>($F$4/E25)*$E$5</f>
        <v>0.23528735632183911</v>
      </c>
      <c r="G25" s="30">
        <f t="shared" si="1"/>
        <v>24</v>
      </c>
      <c r="I25" s="30">
        <v>137</v>
      </c>
      <c r="J25" s="97">
        <f>(I25/$J$4)*$I$5</f>
        <v>9.6819787985865727E-2</v>
      </c>
      <c r="K25" s="30">
        <f t="shared" si="2"/>
        <v>26</v>
      </c>
      <c r="M25" s="29">
        <v>2.1145833333333333E-4</v>
      </c>
      <c r="N25" s="97">
        <f>$M$5*($N$4/M25)</f>
        <v>0.1585112205801861</v>
      </c>
      <c r="O25" s="30">
        <f t="shared" si="3"/>
        <v>22</v>
      </c>
      <c r="Q25" s="30">
        <v>94</v>
      </c>
      <c r="R25" s="97">
        <f>$Q$5*(Q25/$R$4)</f>
        <v>0.14099999999999999</v>
      </c>
      <c r="S25" s="106">
        <f t="shared" si="4"/>
        <v>8</v>
      </c>
      <c r="U25" s="97">
        <v>7.6189999999999998</v>
      </c>
      <c r="V25" s="97">
        <f>$U$5*($V$4/U25)</f>
        <v>9.8438115238220249E-3</v>
      </c>
      <c r="W25" s="30">
        <f t="shared" si="5"/>
        <v>19</v>
      </c>
      <c r="Y25" s="108">
        <f t="shared" si="0"/>
        <v>0.64146217641171299</v>
      </c>
      <c r="Z25" s="30">
        <f t="shared" si="6"/>
        <v>25</v>
      </c>
    </row>
    <row r="26" spans="1:26" x14ac:dyDescent="0.25">
      <c r="A26" s="6" t="s">
        <v>27</v>
      </c>
      <c r="B26" s="6" t="s">
        <v>90</v>
      </c>
      <c r="C26" s="6">
        <v>2011</v>
      </c>
      <c r="E26" s="29">
        <v>2.6203703703703706E-3</v>
      </c>
      <c r="F26" s="24">
        <f>($F$4/E26)*$E$5</f>
        <v>0.27124558303886925</v>
      </c>
      <c r="G26" s="30">
        <f t="shared" si="1"/>
        <v>10</v>
      </c>
      <c r="I26" s="30">
        <v>277</v>
      </c>
      <c r="J26" s="97">
        <f>(I26/$J$4)*$I$5</f>
        <v>0.19575971731448763</v>
      </c>
      <c r="K26" s="91">
        <f t="shared" si="2"/>
        <v>3</v>
      </c>
      <c r="M26" s="29">
        <v>2.1099537037037039E-4</v>
      </c>
      <c r="N26" s="97">
        <f>$M$5*($N$4/M26)</f>
        <v>0.15885902358749313</v>
      </c>
      <c r="O26" s="30">
        <f t="shared" si="3"/>
        <v>21</v>
      </c>
      <c r="Q26" s="30">
        <v>92</v>
      </c>
      <c r="R26" s="97">
        <f>$Q$5*(Q26/$R$4)</f>
        <v>0.13800000000000001</v>
      </c>
      <c r="S26" s="106">
        <f t="shared" si="4"/>
        <v>17</v>
      </c>
      <c r="U26" s="97">
        <v>5.5220000000000002</v>
      </c>
      <c r="V26" s="97">
        <f>$U$5*($V$4/U26)</f>
        <v>1.3582035494386092E-2</v>
      </c>
      <c r="W26" s="30">
        <f t="shared" si="5"/>
        <v>12</v>
      </c>
      <c r="Y26" s="108">
        <f t="shared" si="0"/>
        <v>0.7774463594352361</v>
      </c>
      <c r="Z26" s="30">
        <f t="shared" si="6"/>
        <v>6</v>
      </c>
    </row>
    <row r="27" spans="1:26" x14ac:dyDescent="0.25">
      <c r="A27" s="7" t="s">
        <v>14</v>
      </c>
      <c r="B27" s="6" t="s">
        <v>92</v>
      </c>
      <c r="C27" s="6">
        <v>2011</v>
      </c>
      <c r="E27" s="29">
        <v>2.8090277777777779E-3</v>
      </c>
      <c r="F27" s="24">
        <f>($F$4/E27)*$E$5</f>
        <v>0.25302843016069221</v>
      </c>
      <c r="G27" s="30">
        <f t="shared" si="1"/>
        <v>17</v>
      </c>
      <c r="I27" s="30">
        <v>152</v>
      </c>
      <c r="J27" s="97">
        <f>(I27/$J$4)*$I$5</f>
        <v>0.10742049469964665</v>
      </c>
      <c r="K27" s="30">
        <f t="shared" si="2"/>
        <v>25</v>
      </c>
      <c r="M27" s="29">
        <v>1.7673611111111113E-4</v>
      </c>
      <c r="N27" s="97">
        <f>$M$5*($N$4/M27)</f>
        <v>0.18965291421087097</v>
      </c>
      <c r="O27" s="30">
        <f t="shared" si="3"/>
        <v>7</v>
      </c>
      <c r="Q27" s="30">
        <v>98</v>
      </c>
      <c r="R27" s="97">
        <f>$Q$5*(Q27/$R$4)</f>
        <v>0.14699999999999999</v>
      </c>
      <c r="S27" s="106">
        <f t="shared" si="4"/>
        <v>2</v>
      </c>
      <c r="U27" s="97">
        <v>5.1719999999999997</v>
      </c>
      <c r="V27" s="97">
        <f>$U$5*($V$4/U27)</f>
        <v>1.4501160092807424E-2</v>
      </c>
      <c r="W27" s="30">
        <f t="shared" si="5"/>
        <v>9</v>
      </c>
      <c r="Y27" s="108">
        <f t="shared" si="0"/>
        <v>0.71160299916401726</v>
      </c>
      <c r="Z27" s="30">
        <f t="shared" si="6"/>
        <v>20</v>
      </c>
    </row>
    <row r="28" spans="1:26" x14ac:dyDescent="0.25">
      <c r="A28" s="6" t="s">
        <v>27</v>
      </c>
      <c r="B28" s="6" t="s">
        <v>137</v>
      </c>
      <c r="C28" s="6">
        <v>2011</v>
      </c>
      <c r="E28" s="29">
        <v>3.1377314814814814E-3</v>
      </c>
      <c r="F28" s="24">
        <f>($F$4/E28)*$E$5</f>
        <v>0.22652157875322759</v>
      </c>
      <c r="G28" s="30">
        <f t="shared" si="1"/>
        <v>25</v>
      </c>
      <c r="I28" s="30">
        <v>233</v>
      </c>
      <c r="J28" s="97">
        <f>(I28/$J$4)*$I$5</f>
        <v>0.16466431095406361</v>
      </c>
      <c r="K28" s="30">
        <f t="shared" si="2"/>
        <v>8</v>
      </c>
      <c r="M28" s="29">
        <v>1.8912037037037034E-4</v>
      </c>
      <c r="N28" s="97">
        <f>$M$5*($N$4/M28)</f>
        <v>0.177233782129743</v>
      </c>
      <c r="O28" s="30">
        <f t="shared" si="3"/>
        <v>12</v>
      </c>
      <c r="Q28" s="30">
        <v>94</v>
      </c>
      <c r="R28" s="97">
        <f>$Q$5*(Q28/$R$4)</f>
        <v>0.14099999999999999</v>
      </c>
      <c r="S28" s="106">
        <f t="shared" si="4"/>
        <v>8</v>
      </c>
      <c r="U28" s="97">
        <v>14.054</v>
      </c>
      <c r="V28" s="97">
        <f>$U$5*($V$4/U28)</f>
        <v>5.3365589867653334E-3</v>
      </c>
      <c r="W28" s="30">
        <f t="shared" si="5"/>
        <v>23</v>
      </c>
      <c r="Y28" s="108">
        <f t="shared" si="0"/>
        <v>0.71475623082379958</v>
      </c>
      <c r="Z28" s="30">
        <f t="shared" si="6"/>
        <v>18</v>
      </c>
    </row>
    <row r="29" spans="1:26" x14ac:dyDescent="0.25">
      <c r="A29" s="6" t="s">
        <v>26</v>
      </c>
      <c r="B29" s="6" t="s">
        <v>66</v>
      </c>
      <c r="C29" s="6">
        <v>2011</v>
      </c>
      <c r="E29" s="29">
        <v>2.8472222222222219E-3</v>
      </c>
      <c r="F29" s="24">
        <f>($F$4/E29)*$E$5</f>
        <v>0.24963414634146344</v>
      </c>
      <c r="G29" s="30">
        <f t="shared" si="1"/>
        <v>19</v>
      </c>
      <c r="I29" s="30">
        <v>200</v>
      </c>
      <c r="J29" s="97">
        <f>(I29/$J$4)*$I$5</f>
        <v>0.14134275618374559</v>
      </c>
      <c r="K29" s="30">
        <f t="shared" si="2"/>
        <v>14</v>
      </c>
      <c r="M29" s="29">
        <v>2.746527777777778E-4</v>
      </c>
      <c r="N29" s="97">
        <f>$M$5*($N$4/M29)</f>
        <v>0.12203961230509902</v>
      </c>
      <c r="O29" s="30">
        <f t="shared" si="3"/>
        <v>26</v>
      </c>
      <c r="Q29" s="30">
        <v>94</v>
      </c>
      <c r="R29" s="97">
        <f>$Q$5*(Q29/$R$4)</f>
        <v>0.14099999999999999</v>
      </c>
      <c r="S29" s="106">
        <f t="shared" si="4"/>
        <v>8</v>
      </c>
      <c r="U29" s="97">
        <v>4.5750000000000002</v>
      </c>
      <c r="V29" s="97">
        <f>$U$5*($V$4/U29)</f>
        <v>1.6393442622950817E-2</v>
      </c>
      <c r="W29" s="30">
        <f t="shared" si="5"/>
        <v>7</v>
      </c>
      <c r="Y29" s="108">
        <f t="shared" si="0"/>
        <v>0.67040995745325893</v>
      </c>
      <c r="Z29" s="30">
        <f t="shared" si="6"/>
        <v>24</v>
      </c>
    </row>
    <row r="30" spans="1:26" x14ac:dyDescent="0.25">
      <c r="A30" s="6" t="s">
        <v>14</v>
      </c>
      <c r="B30" s="6" t="s">
        <v>69</v>
      </c>
      <c r="C30" s="6">
        <v>2011</v>
      </c>
      <c r="E30" s="29">
        <v>2.6446759259259258E-3</v>
      </c>
      <c r="F30" s="24">
        <f>($F$4/E30)*$E$5</f>
        <v>0.26875273522975934</v>
      </c>
      <c r="G30" s="30">
        <f t="shared" si="1"/>
        <v>12</v>
      </c>
      <c r="I30" s="30">
        <v>265</v>
      </c>
      <c r="J30" s="97">
        <f>(I30/$J$4)*$I$5</f>
        <v>0.1872791519434629</v>
      </c>
      <c r="K30" s="30">
        <f t="shared" si="2"/>
        <v>4</v>
      </c>
      <c r="M30" s="29">
        <v>1.9120370370370371E-4</v>
      </c>
      <c r="N30" s="97">
        <f>$M$5*($N$4/M30)</f>
        <v>0.17530266343825665</v>
      </c>
      <c r="O30" s="30">
        <f t="shared" si="3"/>
        <v>13</v>
      </c>
      <c r="Q30" s="30">
        <v>88</v>
      </c>
      <c r="R30" s="97">
        <f>$Q$5*(Q30/$R$4)</f>
        <v>0.13200000000000001</v>
      </c>
      <c r="S30" s="106">
        <f t="shared" si="4"/>
        <v>23</v>
      </c>
      <c r="U30" s="97">
        <v>12.285</v>
      </c>
      <c r="V30" s="97">
        <f>$U$5*($V$4/U30)</f>
        <v>6.105006105006105E-3</v>
      </c>
      <c r="W30" s="30">
        <f t="shared" si="5"/>
        <v>22</v>
      </c>
      <c r="Y30" s="108">
        <f t="shared" si="0"/>
        <v>0.76943955671648501</v>
      </c>
      <c r="Z30" s="30">
        <f t="shared" si="6"/>
        <v>10</v>
      </c>
    </row>
    <row r="31" spans="1:26" x14ac:dyDescent="0.25">
      <c r="A31" s="6" t="s">
        <v>13</v>
      </c>
      <c r="B31" s="6" t="s">
        <v>73</v>
      </c>
      <c r="C31" s="6">
        <v>2011</v>
      </c>
      <c r="E31" s="29">
        <v>2.5416666666666669E-3</v>
      </c>
      <c r="F31" s="24">
        <f>($F$4/E31)*$E$5</f>
        <v>0.27964480874316938</v>
      </c>
      <c r="G31" s="30">
        <f t="shared" si="1"/>
        <v>7</v>
      </c>
      <c r="I31" s="30">
        <v>182</v>
      </c>
      <c r="J31" s="97">
        <f>(I31/$J$4)*$I$5</f>
        <v>0.1286219081272085</v>
      </c>
      <c r="K31" s="30">
        <f t="shared" si="2"/>
        <v>22</v>
      </c>
      <c r="M31" s="29">
        <v>1.9756944444444447E-4</v>
      </c>
      <c r="N31" s="97">
        <f>$M$5*($N$4/M31)</f>
        <v>0.16965436438195663</v>
      </c>
      <c r="O31" s="30">
        <f t="shared" si="3"/>
        <v>17</v>
      </c>
      <c r="Q31" s="30">
        <v>94</v>
      </c>
      <c r="R31" s="97">
        <f>$Q$5*(Q31/$R$4)</f>
        <v>0.14099999999999999</v>
      </c>
      <c r="S31" s="106">
        <f t="shared" si="4"/>
        <v>8</v>
      </c>
      <c r="U31" s="97">
        <v>5.4180000000000001</v>
      </c>
      <c r="V31" s="97">
        <f>$U$5*($V$4/U31)</f>
        <v>1.3842746400885935E-2</v>
      </c>
      <c r="W31" s="30">
        <f t="shared" si="5"/>
        <v>10</v>
      </c>
      <c r="Y31" s="108">
        <f t="shared" si="0"/>
        <v>0.73276382765322046</v>
      </c>
      <c r="Z31" s="30">
        <f t="shared" si="6"/>
        <v>15</v>
      </c>
    </row>
    <row r="32" spans="1:26" x14ac:dyDescent="0.25">
      <c r="A32" s="6" t="s">
        <v>14</v>
      </c>
      <c r="B32" s="6" t="s">
        <v>70</v>
      </c>
      <c r="C32" s="6">
        <v>2011</v>
      </c>
      <c r="E32" s="29">
        <v>3.4780092592592592E-3</v>
      </c>
      <c r="F32" s="24">
        <v>0</v>
      </c>
      <c r="G32" s="30">
        <f t="shared" si="1"/>
        <v>26</v>
      </c>
      <c r="I32" s="30">
        <v>215</v>
      </c>
      <c r="J32" s="97">
        <f>(I32/$J$4)*$I$5</f>
        <v>0.1519434628975265</v>
      </c>
      <c r="K32" s="30">
        <f t="shared" si="2"/>
        <v>12</v>
      </c>
      <c r="M32" s="29">
        <v>1.75E-4</v>
      </c>
      <c r="N32" s="97">
        <f>$M$5*($N$4/M32)</f>
        <v>0.19153439153439153</v>
      </c>
      <c r="O32" s="30">
        <f t="shared" si="3"/>
        <v>6</v>
      </c>
      <c r="Q32" s="30">
        <v>96</v>
      </c>
      <c r="R32" s="97">
        <f>$Q$5*(Q32/$R$4)</f>
        <v>0.14399999999999999</v>
      </c>
      <c r="S32" s="106">
        <f t="shared" si="4"/>
        <v>3</v>
      </c>
      <c r="U32" s="97">
        <v>6.4740000000000002</v>
      </c>
      <c r="V32" s="97">
        <f>$U$5*($V$4/U32)</f>
        <v>1.1584800741427247E-2</v>
      </c>
      <c r="W32" s="30">
        <f t="shared" si="5"/>
        <v>16</v>
      </c>
      <c r="Y32" s="108">
        <f t="shared" si="0"/>
        <v>0.4990626551733453</v>
      </c>
      <c r="Z32" s="30">
        <f t="shared" si="6"/>
        <v>26</v>
      </c>
    </row>
    <row r="34" spans="2:2" x14ac:dyDescent="0.25">
      <c r="B34" s="59" t="s">
        <v>163</v>
      </c>
    </row>
  </sheetData>
  <mergeCells count="7">
    <mergeCell ref="Q5:R5"/>
    <mergeCell ref="U5:V5"/>
    <mergeCell ref="A1:E1"/>
    <mergeCell ref="A2:E2"/>
    <mergeCell ref="E5:F5"/>
    <mergeCell ref="I5:J5"/>
    <mergeCell ref="M5:N5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c3b25-4986-441d-9a7c-0d3e649a8c34" xsi:nil="true"/>
    <lcf76f155ced4ddcb4097134ff3c332f xmlns="61b6d995-e65a-47bd-a71b-414a57edd68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3139719A081743BCE22087D1674A28" ma:contentTypeVersion="13" ma:contentTypeDescription="Vytvoří nový dokument" ma:contentTypeScope="" ma:versionID="2fd52bdfca191a29b53fbffd16f548fb">
  <xsd:schema xmlns:xsd="http://www.w3.org/2001/XMLSchema" xmlns:xs="http://www.w3.org/2001/XMLSchema" xmlns:p="http://schemas.microsoft.com/office/2006/metadata/properties" xmlns:ns2="61b6d995-e65a-47bd-a71b-414a57edd685" xmlns:ns3="55bc3b25-4986-441d-9a7c-0d3e649a8c34" targetNamespace="http://schemas.microsoft.com/office/2006/metadata/properties" ma:root="true" ma:fieldsID="60a83ddd92c78facae606886aa67d6a1" ns2:_="" ns3:_="">
    <xsd:import namespace="61b6d995-e65a-47bd-a71b-414a57edd685"/>
    <xsd:import namespace="55bc3b25-4986-441d-9a7c-0d3e649a8c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6d995-e65a-47bd-a71b-414a57edd6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b8b1afa-1507-4a44-8881-e04508863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c3b25-4986-441d-9a7c-0d3e649a8c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0e72482-f752-40f4-8938-58e1f730cbce}" ma:internalName="TaxCatchAll" ma:showField="CatchAllData" ma:web="55bc3b25-4986-441d-9a7c-0d3e649a8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BC0FBA-AEF4-40F4-8BBF-A44C3329752B}">
  <ds:schemaRefs>
    <ds:schemaRef ds:uri="http://purl.org/dc/dcmitype/"/>
    <ds:schemaRef ds:uri="61b6d995-e65a-47bd-a71b-414a57edd685"/>
    <ds:schemaRef ds:uri="http://purl.org/dc/terms/"/>
    <ds:schemaRef ds:uri="http://schemas.microsoft.com/office/2006/documentManagement/types"/>
    <ds:schemaRef ds:uri="55bc3b25-4986-441d-9a7c-0d3e649a8c3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5954B4F-BC1C-45CC-814C-48B2D06B9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3D4E4C-48C3-4A26-9499-0688FA37E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b6d995-e65a-47bd-a71b-414a57edd685"/>
    <ds:schemaRef ds:uri="55bc3b25-4986-441d-9a7c-0d3e649a8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ELEV</vt:lpstr>
      <vt:lpstr>ŽKYM2014</vt:lpstr>
      <vt:lpstr>ŽKYM2013</vt:lpstr>
      <vt:lpstr>ŽCIM2014</vt:lpstr>
      <vt:lpstr>ŽCIM2013</vt:lpstr>
      <vt:lpstr>ŽKYS2012</vt:lpstr>
      <vt:lpstr>ŽKYS2011</vt:lpstr>
      <vt:lpstr>ŽCIS2012</vt:lpstr>
      <vt:lpstr>ŽCIS2011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Švrček</dc:creator>
  <cp:lastModifiedBy>Filip Švrček</cp:lastModifiedBy>
  <cp:lastPrinted>2025-02-02T15:09:16Z</cp:lastPrinted>
  <dcterms:created xsi:type="dcterms:W3CDTF">2025-01-31T06:59:42Z</dcterms:created>
  <dcterms:modified xsi:type="dcterms:W3CDTF">2025-02-04T14:38:28Z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0x010100E73139719A081743BCE22087D1674A28</vt:lpwstr>
  </property>
  <property fmtid="{D5CDD505-2E9C-101B-9397-08002B2CF9AE}" pid="3" name="MediaServiceImageTags">
    <vt:lpwstr/>
  </property>
</Properties>
</file>